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/>
  </bookViews>
  <sheets>
    <sheet name="группа А (жен)" sheetId="41" r:id="rId1"/>
    <sheet name="группа B (жен)" sheetId="42" r:id="rId2"/>
    <sheet name="группа C (жен)" sheetId="43" r:id="rId3"/>
    <sheet name="группа D (жен)" sheetId="45" r:id="rId4"/>
    <sheet name="кубок А1 (жен)" sheetId="46" r:id="rId5"/>
    <sheet name="кубок А2 (жен)" sheetId="47" r:id="rId6"/>
    <sheet name="кубок В1 (жен)" sheetId="48" r:id="rId7"/>
    <sheet name="кубок В2 (жен)" sheetId="49" r:id="rId8"/>
    <sheet name="стыковые за 5-16 место" sheetId="50" r:id="rId9"/>
    <sheet name="финал" sheetId="19" r:id="rId10"/>
    <sheet name="Итоги ГП России" sheetId="51" r:id="rId11"/>
    <sheet name="Служебный лист" sheetId="4" state="hidden" r:id="rId12"/>
  </sheets>
  <calcPr calcId="114210"/>
</workbook>
</file>

<file path=xl/calcChain.xml><?xml version="1.0" encoding="utf-8"?>
<calcChain xmlns="http://schemas.openxmlformats.org/spreadsheetml/2006/main">
  <c r="G4" i="49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8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7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6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5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3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2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41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A6"/>
  <c r="B6"/>
  <c r="C6"/>
  <c r="D6"/>
  <c r="E6"/>
  <c r="F1"/>
  <c r="A5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<sst xmlns="http://schemas.openxmlformats.org/spreadsheetml/2006/main" count="295" uniqueCount="70">
  <si>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</si>
  <si>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</si>
  <si>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</si>
  <si>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</si>
  <si>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</si>
  <si>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</si>
  <si>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</si>
  <si>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</si>
  <si>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</si>
  <si>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Кубок ВФБ по петанку (женщины) группа А</t>
  </si>
  <si>
    <t>Кубок ВФБ по петанку (женщины) группа B</t>
  </si>
  <si>
    <t>Кубок ВФБ по петанку (женщины) группа C</t>
  </si>
  <si>
    <t>Кубок ВФБ по петанку (женщины) группа D</t>
  </si>
  <si>
    <t>Самойлова Евгения</t>
  </si>
  <si>
    <t>Тищенко Наталья</t>
  </si>
  <si>
    <t>Кочедыкова Ольга</t>
  </si>
  <si>
    <t>Богдановара Этери</t>
  </si>
  <si>
    <t>дор.5</t>
  </si>
  <si>
    <t>дор.6</t>
  </si>
  <si>
    <t>дор.7</t>
  </si>
  <si>
    <t>дор.8</t>
  </si>
  <si>
    <t>дор.9</t>
  </si>
  <si>
    <t>дор.10</t>
  </si>
  <si>
    <t>Кочетова Валерия</t>
  </si>
  <si>
    <t>Лукина Лариса</t>
  </si>
  <si>
    <t>Ложко Светлана</t>
  </si>
  <si>
    <t>Гавриш Ирина</t>
  </si>
  <si>
    <t>дор.11</t>
  </si>
  <si>
    <t>дор.12</t>
  </si>
  <si>
    <t>Михеева Оксана</t>
  </si>
  <si>
    <t>Маркина Елена</t>
  </si>
  <si>
    <t>Нефедова Юлия</t>
  </si>
  <si>
    <t>Дегтярева Лариса</t>
  </si>
  <si>
    <t>Мусина Ева</t>
  </si>
  <si>
    <t>Серегина Ольга</t>
  </si>
  <si>
    <t>Дегтярева Мила</t>
  </si>
  <si>
    <t xml:space="preserve"> (пропуск)</t>
  </si>
  <si>
    <t>Кубок ВФБ по петанку (женщины) группа кубка А1</t>
  </si>
  <si>
    <t>Кубок ВФБ по петанку (женщины) группа кубка А2</t>
  </si>
  <si>
    <t>Кубок ВФБ по петанку (женщины) группа кубка B1</t>
  </si>
  <si>
    <t>Богданова Этери</t>
  </si>
  <si>
    <t>(пропуск)</t>
  </si>
  <si>
    <t>Кубок ВФБ по петанку (женщины) группа кубка B2</t>
  </si>
  <si>
    <t>Дегтярёва Лариса</t>
  </si>
  <si>
    <t>Нефёдова Юлия</t>
  </si>
  <si>
    <t>Главная дорожка</t>
  </si>
  <si>
    <t>дор.5-6</t>
  </si>
  <si>
    <t>Кубок ВФБ по петанку (женщины) плей-офф</t>
  </si>
  <si>
    <t>Кубок ВФБ по петанку (женщины) 5-16 места</t>
  </si>
  <si>
    <t>Игра за 5е место:</t>
  </si>
  <si>
    <t>Игра за 7е место:</t>
  </si>
  <si>
    <t>Игра за 9е место:</t>
  </si>
  <si>
    <t>Игра за 11е место:</t>
  </si>
  <si>
    <t>Игра за 13е место:</t>
  </si>
  <si>
    <t>Серёгина Ольга</t>
  </si>
  <si>
    <t>Игра за 15е место:</t>
  </si>
  <si>
    <t>Кубок ВФБ по петанку (женщины) итоги</t>
  </si>
  <si>
    <t>Место</t>
  </si>
  <si>
    <t>ФИО</t>
  </si>
  <si>
    <t>Регион</t>
  </si>
  <si>
    <t>Краснодарский край</t>
  </si>
  <si>
    <t>Очки в Гран-При России по петанку</t>
  </si>
  <si>
    <t>Томская область</t>
  </si>
  <si>
    <t>Дегтярёва Мила</t>
  </si>
  <si>
    <t>Волгоградская область</t>
  </si>
  <si>
    <t>Ставропольский край</t>
  </si>
  <si>
    <t>-</t>
  </si>
  <si>
    <t>Главный судья   ____________ С.В.Капран-Индаяти</t>
  </si>
  <si>
    <t>Главный секретарь  _____________ М.С.Терникова</t>
  </si>
  <si>
    <t xml:space="preserve">     Главный секретарь  _____________ М.С.Терникова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</si>
</sst>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24"/>
      <color indexed="8"/>
      <name val="Cambria"/>
      <family val="1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22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0" xfId="0" applyFill="1"/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35" xfId="0" applyFont="1" applyFill="1" applyBorder="1" applyAlignment="1">
      <alignment horizontal="left" vertical="center" wrapText="1" indent="1"/>
    </xf>
    <xf numFmtId="0" fontId="3" fillId="0" borderId="36" xfId="0" applyFont="1" applyFill="1" applyBorder="1" applyAlignment="1">
      <alignment horizontal="left" vertical="center" wrapText="1" indent="1"/>
    </xf>
    <xf numFmtId="0" fontId="3" fillId="0" borderId="24" xfId="0" applyFont="1" applyFill="1" applyBorder="1" applyAlignment="1">
      <alignment horizontal="left" vertical="center" wrapText="1" indent="1"/>
    </xf>
    <xf numFmtId="0" fontId="3" fillId="0" borderId="25" xfId="0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3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abSelected="1"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68" t="s">
        <v>9</v>
      </c>
      <c r="C1" s="68"/>
      <c r="D1" s="68"/>
      <c r="E1" s="68"/>
      <c r="F1" s="68"/>
      <c r="G1" s="68"/>
      <c r="H1" s="68"/>
      <c r="I1" s="68"/>
      <c r="J1" s="68"/>
      <c r="K1" s="68"/>
    </row>
    <row r="2" spans="1:13" ht="15.75" thickBot="1"/>
    <row r="3" spans="1:13" ht="30" customHeight="1" thickBot="1">
      <c r="B3" s="23"/>
      <c r="C3" s="50" t="s">
        <v>0</v>
      </c>
      <c r="D3" s="51"/>
      <c r="E3" s="52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53">
        <v>1</v>
      </c>
      <c r="C4" s="55" t="s">
        <v>13</v>
      </c>
      <c r="D4" s="56"/>
      <c r="E4" s="57"/>
      <c r="F4" s="8" t="s">
        <v>7</v>
      </c>
      <c r="G4" s="4" t="str">
        <f ca="1">INDIRECT(ADDRESS(21,6))&amp;":"&amp;INDIRECT(ADDRESS(21,7))</f>
        <v>1:13</v>
      </c>
      <c r="H4" s="4" t="str">
        <f ca="1">INDIRECT(ADDRESS(25,7))&amp;":"&amp;INDIRECT(ADDRESS(25,6))</f>
        <v>13:11</v>
      </c>
      <c r="I4" s="19" t="str">
        <f ca="1">INDIRECT(ADDRESS(16,6))&amp;":"&amp;INDIRECT(ADDRESS(16,7))</f>
        <v>4:13</v>
      </c>
      <c r="J4" s="61">
        <f ca="1">IF(COUNT(F5:I5)=0,"",COUNTIF(F5:I5,"&gt;0")+0.5*COUNTIF(F5:I5,0))</f>
        <v>1</v>
      </c>
      <c r="K4" s="22"/>
      <c r="L4" s="63">
        <v>4</v>
      </c>
    </row>
    <row r="5" spans="1:13" ht="24" customHeight="1">
      <c r="B5" s="54"/>
      <c r="C5" s="58"/>
      <c r="D5" s="59"/>
      <c r="E5" s="60"/>
      <c r="F5" s="12" t="s">
        <v>7</v>
      </c>
      <c r="G5" s="15">
        <f ca="1">IF(LEN(INDIRECT(ADDRESS(ROW()-1, COLUMN())))=1,"",INDIRECT(ADDRESS(21,6))-INDIRECT(ADDRESS(21,7)))</f>
        <v>-12</v>
      </c>
      <c r="H5" s="15">
        <f ca="1">IF(LEN(INDIRECT(ADDRESS(ROW()-1, COLUMN())))=1,"",INDIRECT(ADDRESS(25,7))-INDIRECT(ADDRESS(25,6)))</f>
        <v>2</v>
      </c>
      <c r="I5" s="16">
        <f ca="1">IF(LEN(INDIRECT(ADDRESS(ROW()-1, COLUMN())))=1,"",INDIRECT(ADDRESS(16,6))-INDIRECT(ADDRESS(16,7)))</f>
        <v>-9</v>
      </c>
      <c r="J5" s="62"/>
      <c r="K5" s="15">
        <f ca="1">IF(COUNT(F5:I5)=0,"",SUM(F5:I5))</f>
        <v>-19</v>
      </c>
      <c r="L5" s="49"/>
    </row>
    <row r="6" spans="1:13" ht="24" customHeight="1">
      <c r="B6" s="69">
        <v>2</v>
      </c>
      <c r="C6" s="58" t="s">
        <v>14</v>
      </c>
      <c r="D6" s="59"/>
      <c r="E6" s="60"/>
      <c r="F6" s="10" t="str">
        <f ca="1">INDIRECT(ADDRESS(21,7))&amp;":"&amp;INDIRECT(ADDRESS(21,6))</f>
        <v>13:1</v>
      </c>
      <c r="G6" s="6" t="s">
        <v>7</v>
      </c>
      <c r="H6" s="5" t="str">
        <f ca="1">INDIRECT(ADDRESS(17,6))&amp;":"&amp;INDIRECT(ADDRESS(17,7))</f>
        <v>12:11</v>
      </c>
      <c r="I6" s="9" t="str">
        <f ca="1">INDIRECT(ADDRESS(24,6))&amp;":"&amp;INDIRECT(ADDRESS(24,7))</f>
        <v>13:4</v>
      </c>
      <c r="J6" s="62">
        <f ca="1">IF(COUNT(F7:I7)=0,"",COUNTIF(F7:I7,"&gt;0")+0.5*COUNTIF(F7:I7,0))</f>
        <v>3</v>
      </c>
      <c r="K6" s="15"/>
      <c r="L6" s="49">
        <v>1</v>
      </c>
    </row>
    <row r="7" spans="1:13" ht="24" customHeight="1">
      <c r="B7" s="54"/>
      <c r="C7" s="58"/>
      <c r="D7" s="59"/>
      <c r="E7" s="60"/>
      <c r="F7" s="21">
        <f ca="1">IF(LEN(INDIRECT(ADDRESS(ROW()-1, COLUMN())))=1,"",INDIRECT(ADDRESS(21,7))-INDIRECT(ADDRESS(21,6)))</f>
        <v>12</v>
      </c>
      <c r="G7" s="13" t="s">
        <v>7</v>
      </c>
      <c r="H7" s="15">
        <f ca="1">IF(LEN(INDIRECT(ADDRESS(ROW()-1, COLUMN())))=1,"",INDIRECT(ADDRESS(17,6))-INDIRECT(ADDRESS(17,7)))</f>
        <v>1</v>
      </c>
      <c r="I7" s="16">
        <f ca="1">IF(LEN(INDIRECT(ADDRESS(ROW()-1, COLUMN())))=1,"",INDIRECT(ADDRESS(24,6))-INDIRECT(ADDRESS(24,7)))</f>
        <v>9</v>
      </c>
      <c r="J7" s="62"/>
      <c r="K7" s="15">
        <f ca="1">IF(COUNT(F7:I7)=0,"",SUM(F7:I7))</f>
        <v>22</v>
      </c>
      <c r="L7" s="49"/>
    </row>
    <row r="8" spans="1:13" ht="24" customHeight="1">
      <c r="B8" s="69">
        <v>3</v>
      </c>
      <c r="C8" s="58" t="s">
        <v>15</v>
      </c>
      <c r="D8" s="59"/>
      <c r="E8" s="60"/>
      <c r="F8" s="10" t="str">
        <f ca="1">INDIRECT(ADDRESS(25,6))&amp;":"&amp;INDIRECT(ADDRESS(25,7))</f>
        <v>11:13</v>
      </c>
      <c r="G8" s="5" t="str">
        <f ca="1">INDIRECT(ADDRESS(17,7))&amp;":"&amp;INDIRECT(ADDRESS(17,6))</f>
        <v>11:12</v>
      </c>
      <c r="H8" s="6" t="s">
        <v>7</v>
      </c>
      <c r="I8" s="9" t="str">
        <f ca="1">INDIRECT(ADDRESS(20,7))&amp;":"&amp;INDIRECT(ADDRESS(20,6))</f>
        <v>13:4</v>
      </c>
      <c r="J8" s="62">
        <f ca="1">IF(COUNT(F9:I9)=0,"",COUNTIF(F9:I9,"&gt;0")+0.5*COUNTIF(F9:I9,0))</f>
        <v>1</v>
      </c>
      <c r="K8" s="15"/>
      <c r="L8" s="49">
        <v>2</v>
      </c>
    </row>
    <row r="9" spans="1:13" ht="24" customHeight="1">
      <c r="B9" s="54"/>
      <c r="C9" s="58"/>
      <c r="D9" s="59"/>
      <c r="E9" s="60"/>
      <c r="F9" s="21">
        <f ca="1">IF(LEN(INDIRECT(ADDRESS(ROW()-1, COLUMN())))=1,"",INDIRECT(ADDRESS(25,6))-INDIRECT(ADDRESS(25,7)))</f>
        <v>-2</v>
      </c>
      <c r="G9" s="15">
        <f ca="1">IF(LEN(INDIRECT(ADDRESS(ROW()-1, COLUMN())))=1,"",INDIRECT(ADDRESS(17,7))-INDIRECT(ADDRESS(17,6)))</f>
        <v>-1</v>
      </c>
      <c r="H9" s="13" t="s">
        <v>7</v>
      </c>
      <c r="I9" s="16">
        <f ca="1">IF(LEN(INDIRECT(ADDRESS(ROW()-1, COLUMN())))=1,"",INDIRECT(ADDRESS(20,7))-INDIRECT(ADDRESS(20,6)))</f>
        <v>9</v>
      </c>
      <c r="J9" s="62"/>
      <c r="K9" s="15">
        <f ca="1">IF(COUNT(F9:I9)=0,"",SUM(F9:I9))</f>
        <v>6</v>
      </c>
      <c r="L9" s="49"/>
    </row>
    <row r="10" spans="1:13" ht="24" customHeight="1">
      <c r="B10" s="69">
        <v>4</v>
      </c>
      <c r="C10" s="58" t="s">
        <v>16</v>
      </c>
      <c r="D10" s="59"/>
      <c r="E10" s="60"/>
      <c r="F10" s="10" t="str">
        <f ca="1">INDIRECT(ADDRESS(16,7))&amp;":"&amp;INDIRECT(ADDRESS(16,6))</f>
        <v>13:4</v>
      </c>
      <c r="G10" s="5" t="str">
        <f ca="1">INDIRECT(ADDRESS(24,7))&amp;":"&amp;INDIRECT(ADDRESS(24,6))</f>
        <v>4:13</v>
      </c>
      <c r="H10" s="5" t="str">
        <f ca="1">INDIRECT(ADDRESS(20,6))&amp;":"&amp;INDIRECT(ADDRESS(20,7))</f>
        <v>4:13</v>
      </c>
      <c r="I10" s="11" t="s">
        <v>7</v>
      </c>
      <c r="J10" s="62">
        <f ca="1">IF(COUNT(F11:I11)=0,"",COUNTIF(F11:I11,"&gt;0")+0.5*COUNTIF(F11:I11,0))</f>
        <v>1</v>
      </c>
      <c r="K10" s="15"/>
      <c r="L10" s="49">
        <v>3</v>
      </c>
    </row>
    <row r="11" spans="1:13" ht="24" customHeight="1" thickBot="1">
      <c r="B11" s="70"/>
      <c r="C11" s="71"/>
      <c r="D11" s="72"/>
      <c r="E11" s="73"/>
      <c r="F11" s="18">
        <f ca="1">IF(LEN(INDIRECT(ADDRESS(ROW()-1, COLUMN())))=1,"",INDIRECT(ADDRESS(16,7))-INDIRECT(ADDRESS(16,6)))</f>
        <v>9</v>
      </c>
      <c r="G11" s="17">
        <f ca="1">IF(LEN(INDIRECT(ADDRESS(ROW()-1, COLUMN())))=1,"",INDIRECT(ADDRESS(24,7))-INDIRECT(ADDRESS(24,6)))</f>
        <v>-9</v>
      </c>
      <c r="H11" s="17">
        <f ca="1">IF(LEN(INDIRECT(ADDRESS(ROW()-1, COLUMN())))=1,"",INDIRECT(ADDRESS(20,6))-INDIRECT(ADDRESS(20,7)))</f>
        <v>-9</v>
      </c>
      <c r="I11" s="14" t="s">
        <v>7</v>
      </c>
      <c r="J11" s="74"/>
      <c r="K11" s="17">
        <f ca="1">IF(COUNT(F11:I11)=0,"",SUM(F11:I11))</f>
        <v>-9</v>
      </c>
      <c r="L11" s="75"/>
    </row>
    <row r="15" spans="1:13" s="37" customFormat="1" ht="30" customHeight="1" thickBot="1">
      <c r="A15" s="36"/>
      <c r="B15" s="67" t="s">
        <v>4</v>
      </c>
      <c r="C15" s="67"/>
      <c r="D15" s="67"/>
      <c r="E15" s="67"/>
      <c r="F15" s="67"/>
      <c r="G15" s="67"/>
      <c r="H15" s="67"/>
      <c r="I15" s="67"/>
      <c r="J15" s="67"/>
      <c r="K15" s="67"/>
      <c r="M15" s="41"/>
    </row>
    <row r="16" spans="1:13" s="37" customFormat="1" ht="30" customHeight="1" thickBot="1">
      <c r="A16" s="36"/>
      <c r="B16" s="42">
        <v>1</v>
      </c>
      <c r="C16" s="64" t="str">
        <f ca="1">IF(ISBLANK(INDIRECT(ADDRESS(B16*2+2,3))),"",INDIRECT(ADDRESS(B16*2+2,3)))</f>
        <v>Самойлова Евгения</v>
      </c>
      <c r="D16" s="64"/>
      <c r="E16" s="65"/>
      <c r="F16" s="38">
        <v>4</v>
      </c>
      <c r="G16" s="39">
        <v>13</v>
      </c>
      <c r="H16" s="66" t="str">
        <f ca="1">IF(ISBLANK(INDIRECT(ADDRESS(K16*2+2,3))),"",INDIRECT(ADDRESS(K16*2+2,3)))</f>
        <v>Богдановара Этери</v>
      </c>
      <c r="I16" s="64"/>
      <c r="J16" s="64"/>
      <c r="K16" s="42">
        <v>4</v>
      </c>
      <c r="L16" s="40" t="s">
        <v>17</v>
      </c>
      <c r="M16" s="43"/>
    </row>
    <row r="17" spans="1:13" s="37" customFormat="1" ht="30" customHeight="1" thickBot="1">
      <c r="A17" s="36"/>
      <c r="B17" s="42">
        <v>2</v>
      </c>
      <c r="C17" s="64" t="str">
        <f ca="1">IF(ISBLANK(INDIRECT(ADDRESS(B17*2+2,3))),"",INDIRECT(ADDRESS(B17*2+2,3)))</f>
        <v>Тищенко Наталья</v>
      </c>
      <c r="D17" s="64"/>
      <c r="E17" s="65"/>
      <c r="F17" s="38">
        <v>12</v>
      </c>
      <c r="G17" s="39">
        <v>11</v>
      </c>
      <c r="H17" s="66" t="str">
        <f ca="1">IF(ISBLANK(INDIRECT(ADDRESS(K17*2+2,3))),"",INDIRECT(ADDRESS(K17*2+2,3)))</f>
        <v>Кочедыкова Ольга</v>
      </c>
      <c r="I17" s="64"/>
      <c r="J17" s="64"/>
      <c r="K17" s="42">
        <v>3</v>
      </c>
      <c r="L17" s="40" t="s">
        <v>18</v>
      </c>
      <c r="M17" s="43"/>
    </row>
    <row r="18" spans="1:13" s="37" customFormat="1" ht="30" customHeight="1">
      <c r="A18" s="36"/>
      <c r="M18" s="43"/>
    </row>
    <row r="19" spans="1:13" s="37" customFormat="1" ht="30" customHeight="1" thickBot="1">
      <c r="A19" s="36"/>
      <c r="B19" s="67" t="s">
        <v>5</v>
      </c>
      <c r="C19" s="67"/>
      <c r="D19" s="67"/>
      <c r="E19" s="67"/>
      <c r="F19" s="67"/>
      <c r="G19" s="67"/>
      <c r="H19" s="67"/>
      <c r="I19" s="67"/>
      <c r="J19" s="67"/>
      <c r="K19" s="67"/>
      <c r="M19" s="43"/>
    </row>
    <row r="20" spans="1:13" s="37" customFormat="1" ht="30" customHeight="1" thickBot="1">
      <c r="A20" s="36"/>
      <c r="B20" s="42">
        <v>4</v>
      </c>
      <c r="C20" s="64" t="str">
        <f ca="1">IF(ISBLANK(INDIRECT(ADDRESS(B20*2+2,3))),"",INDIRECT(ADDRESS(B20*2+2,3)))</f>
        <v>Богдановара Этери</v>
      </c>
      <c r="D20" s="64"/>
      <c r="E20" s="65"/>
      <c r="F20" s="38">
        <v>4</v>
      </c>
      <c r="G20" s="39">
        <v>13</v>
      </c>
      <c r="H20" s="66" t="str">
        <f ca="1">IF(ISBLANK(INDIRECT(ADDRESS(K20*2+2,3))),"",INDIRECT(ADDRESS(K20*2+2,3)))</f>
        <v>Кочедыкова Ольга</v>
      </c>
      <c r="I20" s="64"/>
      <c r="J20" s="64"/>
      <c r="K20" s="42">
        <v>3</v>
      </c>
      <c r="L20" s="40" t="s">
        <v>19</v>
      </c>
      <c r="M20" s="43"/>
    </row>
    <row r="21" spans="1:13" s="37" customFormat="1" ht="30" customHeight="1" thickBot="1">
      <c r="A21" s="36"/>
      <c r="B21" s="42">
        <v>1</v>
      </c>
      <c r="C21" s="64" t="str">
        <f ca="1">IF(ISBLANK(INDIRECT(ADDRESS(B21*2+2,3))),"",INDIRECT(ADDRESS(B21*2+2,3)))</f>
        <v>Самойлова Евгения</v>
      </c>
      <c r="D21" s="64"/>
      <c r="E21" s="65"/>
      <c r="F21" s="38">
        <v>1</v>
      </c>
      <c r="G21" s="39">
        <v>13</v>
      </c>
      <c r="H21" s="66" t="str">
        <f ca="1">IF(ISBLANK(INDIRECT(ADDRESS(K21*2+2,3))),"",INDIRECT(ADDRESS(K21*2+2,3)))</f>
        <v>Тищенко Наталья</v>
      </c>
      <c r="I21" s="64"/>
      <c r="J21" s="64"/>
      <c r="K21" s="42">
        <v>2</v>
      </c>
      <c r="L21" s="40" t="s">
        <v>20</v>
      </c>
      <c r="M21" s="43"/>
    </row>
    <row r="22" spans="1:13" s="37" customFormat="1" ht="30" customHeight="1">
      <c r="A22" s="36"/>
      <c r="M22" s="43"/>
    </row>
    <row r="23" spans="1:13" s="37" customFormat="1" ht="30" customHeight="1" thickBot="1">
      <c r="A23" s="36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M23" s="43"/>
    </row>
    <row r="24" spans="1:13" s="37" customFormat="1" ht="30" customHeight="1" thickBot="1">
      <c r="A24" s="36"/>
      <c r="B24" s="42">
        <v>2</v>
      </c>
      <c r="C24" s="64" t="str">
        <f ca="1">IF(ISBLANK(INDIRECT(ADDRESS(B24*2+2,3))),"",INDIRECT(ADDRESS(B24*2+2,3)))</f>
        <v>Тищенко Наталья</v>
      </c>
      <c r="D24" s="64"/>
      <c r="E24" s="65"/>
      <c r="F24" s="38">
        <v>13</v>
      </c>
      <c r="G24" s="39">
        <v>4</v>
      </c>
      <c r="H24" s="66" t="str">
        <f ca="1">IF(ISBLANK(INDIRECT(ADDRESS(K24*2+2,3))),"",INDIRECT(ADDRESS(K24*2+2,3)))</f>
        <v>Богдановара Этери</v>
      </c>
      <c r="I24" s="64"/>
      <c r="J24" s="64"/>
      <c r="K24" s="42">
        <v>4</v>
      </c>
      <c r="L24" s="40" t="s">
        <v>21</v>
      </c>
      <c r="M24" s="43"/>
    </row>
    <row r="25" spans="1:13" s="37" customFormat="1" ht="30" customHeight="1" thickBot="1">
      <c r="A25" s="36"/>
      <c r="B25" s="42">
        <v>3</v>
      </c>
      <c r="C25" s="64" t="str">
        <f ca="1">IF(ISBLANK(INDIRECT(ADDRESS(B25*2+2,3))),"",INDIRECT(ADDRESS(B25*2+2,3)))</f>
        <v>Кочедыкова Ольга</v>
      </c>
      <c r="D25" s="64"/>
      <c r="E25" s="65"/>
      <c r="F25" s="38">
        <v>11</v>
      </c>
      <c r="G25" s="39">
        <v>13</v>
      </c>
      <c r="H25" s="66" t="str">
        <f ca="1">IF(ISBLANK(INDIRECT(ADDRESS(K25*2+2,3))),"",INDIRECT(ADDRESS(K25*2+2,3)))</f>
        <v>Самойлова Евгения</v>
      </c>
      <c r="I25" s="64"/>
      <c r="J25" s="64"/>
      <c r="K25" s="42">
        <v>1</v>
      </c>
      <c r="L25" s="44" t="s">
        <v>22</v>
      </c>
      <c r="M25" s="43"/>
    </row>
    <row r="29" spans="1:13">
      <c r="B29" t="s">
        <v>67</v>
      </c>
      <c r="G29" t="s">
        <v>68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L8:L9"/>
    <mergeCell ref="B10:B11"/>
    <mergeCell ref="C10:E11"/>
    <mergeCell ref="J10:J11"/>
    <mergeCell ref="L10:L11"/>
    <mergeCell ref="B8:B9"/>
    <mergeCell ref="C8:E9"/>
    <mergeCell ref="J8:J9"/>
    <mergeCell ref="C17:E17"/>
    <mergeCell ref="H17:J17"/>
    <mergeCell ref="B19:K19"/>
    <mergeCell ref="B1:K1"/>
    <mergeCell ref="B6:B7"/>
    <mergeCell ref="C6:E7"/>
    <mergeCell ref="J6:J7"/>
    <mergeCell ref="B15:K15"/>
    <mergeCell ref="C16:E16"/>
    <mergeCell ref="H16:J16"/>
    <mergeCell ref="L6:L7"/>
    <mergeCell ref="C3:E3"/>
    <mergeCell ref="B4:B5"/>
    <mergeCell ref="C4:E5"/>
    <mergeCell ref="J4:J5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M28"/>
  <sheetViews>
    <sheetView workbookViewId="0">
      <selection activeCell="B28" sqref="B28:K28"/>
    </sheetView>
  </sheetViews>
  <sheetFormatPr defaultRowHeight="15" customHeight="1"/>
  <cols>
    <col min="1" max="1" width="9.140625" style="26"/>
    <col min="2" max="16384" width="9.140625" style="25"/>
  </cols>
  <sheetData>
    <row r="1" spans="2:13" ht="59.25" customHeight="1">
      <c r="B1" s="76" t="s">
        <v>47</v>
      </c>
      <c r="C1" s="76"/>
      <c r="D1" s="76"/>
      <c r="E1" s="76"/>
      <c r="F1" s="76"/>
      <c r="G1" s="76"/>
      <c r="H1" s="76"/>
      <c r="I1" s="76"/>
      <c r="J1" s="76"/>
      <c r="K1" s="76"/>
    </row>
    <row r="2" spans="2:13" ht="15" customHeight="1">
      <c r="C2" s="33"/>
    </row>
    <row r="3" spans="2:13" ht="15" customHeight="1">
      <c r="C3" s="33"/>
    </row>
    <row r="4" spans="2:13" ht="15" customHeight="1">
      <c r="B4" s="78" t="s">
        <v>44</v>
      </c>
      <c r="C4" s="79"/>
      <c r="D4" s="24">
        <v>13</v>
      </c>
      <c r="E4" s="27"/>
    </row>
    <row r="5" spans="2:13" ht="15" customHeight="1">
      <c r="C5" s="33"/>
      <c r="E5" s="28"/>
    </row>
    <row r="6" spans="2:13" ht="15" customHeight="1">
      <c r="B6" s="32" t="s">
        <v>17</v>
      </c>
      <c r="C6" s="33"/>
      <c r="E6" s="29"/>
      <c r="F6" s="77" t="str">
        <f>IF(ISBLANK(D4),"",IF(D4&gt;D8,B4,B8))</f>
        <v>Нефёдова Юлия</v>
      </c>
      <c r="G6" s="79"/>
      <c r="H6" s="24">
        <v>12</v>
      </c>
      <c r="I6" s="27"/>
    </row>
    <row r="7" spans="2:13" ht="15" customHeight="1">
      <c r="C7" s="33"/>
      <c r="E7" s="29"/>
      <c r="I7" s="28"/>
    </row>
    <row r="8" spans="2:13" ht="15" customHeight="1">
      <c r="B8" s="78" t="s">
        <v>23</v>
      </c>
      <c r="C8" s="79"/>
      <c r="D8" s="24">
        <v>3</v>
      </c>
      <c r="E8" s="30"/>
      <c r="I8" s="29"/>
    </row>
    <row r="9" spans="2:13" ht="15" customHeight="1">
      <c r="C9" s="33"/>
      <c r="I9" s="29"/>
    </row>
    <row r="10" spans="2:13" ht="15" customHeight="1">
      <c r="C10" s="33"/>
      <c r="G10" s="32" t="s">
        <v>45</v>
      </c>
      <c r="H10" s="33"/>
      <c r="I10" s="29"/>
      <c r="J10" s="77" t="str">
        <f>IF(ISBLANK(H6),"",IF(H6&gt;H14,F6,F14))</f>
        <v>Мусина Ева</v>
      </c>
      <c r="K10" s="78"/>
      <c r="L10" s="35"/>
      <c r="M10" s="31"/>
    </row>
    <row r="11" spans="2:13" ht="15" customHeight="1">
      <c r="C11" s="33"/>
      <c r="I11" s="29"/>
      <c r="M11" s="31"/>
    </row>
    <row r="12" spans="2:13" ht="15" customHeight="1">
      <c r="B12" s="78" t="s">
        <v>24</v>
      </c>
      <c r="C12" s="79"/>
      <c r="D12" s="24">
        <v>9</v>
      </c>
      <c r="E12" s="27"/>
      <c r="I12" s="29"/>
      <c r="M12" s="31"/>
    </row>
    <row r="13" spans="2:13" ht="15" customHeight="1">
      <c r="C13" s="33"/>
      <c r="E13" s="28"/>
      <c r="I13" s="29"/>
      <c r="M13" s="31"/>
    </row>
    <row r="14" spans="2:13" ht="15" customHeight="1">
      <c r="B14" s="32" t="s">
        <v>18</v>
      </c>
      <c r="C14" s="33"/>
      <c r="E14" s="29"/>
      <c r="F14" s="77" t="str">
        <f>IF(ISBLANK(D12),"",IF(D12&gt;D16,B12,B16))</f>
        <v>Мусина Ева</v>
      </c>
      <c r="G14" s="79"/>
      <c r="H14" s="24">
        <v>13</v>
      </c>
      <c r="I14" s="30"/>
      <c r="M14" s="31"/>
    </row>
    <row r="15" spans="2:13" ht="15" customHeight="1">
      <c r="E15" s="29"/>
      <c r="M15" s="31"/>
    </row>
    <row r="16" spans="2:13" ht="15" customHeight="1">
      <c r="B16" s="78" t="s">
        <v>33</v>
      </c>
      <c r="C16" s="79"/>
      <c r="D16" s="24">
        <v>13</v>
      </c>
      <c r="E16" s="30"/>
      <c r="M16" s="31"/>
    </row>
    <row r="17" spans="2:13" ht="15" customHeight="1">
      <c r="M17" s="31"/>
    </row>
    <row r="20" spans="2:13" ht="15" customHeight="1">
      <c r="B20" s="78" t="str">
        <f>IF(ISBLANK(D4),"",IF(D4&gt;D8,B8,B4))</f>
        <v>Кочетова Валерия</v>
      </c>
      <c r="C20" s="79"/>
      <c r="D20" s="24">
        <v>4</v>
      </c>
      <c r="E20" s="27"/>
      <c r="F20" s="80"/>
      <c r="G20" s="80"/>
    </row>
    <row r="21" spans="2:13" ht="15" customHeight="1">
      <c r="E21" s="28"/>
    </row>
    <row r="22" spans="2:13" ht="15" customHeight="1">
      <c r="C22" s="32" t="s">
        <v>46</v>
      </c>
      <c r="E22" s="29"/>
      <c r="F22" s="77" t="str">
        <f>IF(ISBLANK(D20),"",IF(D20&gt;D24,B20,B24))</f>
        <v>Лукина Лариса</v>
      </c>
      <c r="G22" s="78"/>
    </row>
    <row r="23" spans="2:13" ht="15" customHeight="1">
      <c r="E23" s="29"/>
    </row>
    <row r="24" spans="2:13" ht="15" customHeight="1">
      <c r="B24" s="78" t="str">
        <f>IF(ISBLANK(D12),"",IF(D12&gt;D16,B16,B12))</f>
        <v>Лукина Лариса</v>
      </c>
      <c r="C24" s="79"/>
      <c r="D24" s="24">
        <v>13</v>
      </c>
      <c r="E24" s="30"/>
    </row>
    <row r="28" spans="2:13" ht="15" customHeight="1">
      <c r="B28" t="s">
        <v>67</v>
      </c>
      <c r="C28"/>
      <c r="D28"/>
      <c r="E28"/>
      <c r="F28"/>
      <c r="G28" t="s">
        <v>69</v>
      </c>
      <c r="H28"/>
      <c r="I28"/>
      <c r="J28"/>
      <c r="K28"/>
    </row>
  </sheetData>
  <mergeCells count="12">
    <mergeCell ref="B1:K1"/>
    <mergeCell ref="B4:C4"/>
    <mergeCell ref="F6:G6"/>
    <mergeCell ref="B8:C8"/>
    <mergeCell ref="J10:K10"/>
    <mergeCell ref="F22:G22"/>
    <mergeCell ref="B24:C24"/>
    <mergeCell ref="B20:C20"/>
    <mergeCell ref="F20:G20"/>
    <mergeCell ref="B12:C12"/>
    <mergeCell ref="F14:G14"/>
    <mergeCell ref="B16:C1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C30" sqref="C30"/>
    </sheetView>
  </sheetViews>
  <sheetFormatPr defaultRowHeight="15"/>
  <cols>
    <col min="2" max="2" width="19.5703125" customWidth="1"/>
    <col min="3" max="3" width="22.42578125" customWidth="1"/>
    <col min="4" max="4" width="34.28515625" customWidth="1"/>
  </cols>
  <sheetData>
    <row r="1" spans="1:10" ht="27">
      <c r="A1" s="81" t="s">
        <v>56</v>
      </c>
      <c r="B1" s="81"/>
      <c r="C1" s="81"/>
      <c r="D1" s="81"/>
      <c r="E1" s="81"/>
      <c r="F1" s="81"/>
      <c r="G1" s="81"/>
      <c r="H1" s="81"/>
      <c r="I1" s="81"/>
      <c r="J1" s="81"/>
    </row>
    <row r="4" spans="1:10">
      <c r="A4" s="48" t="s">
        <v>57</v>
      </c>
      <c r="B4" s="48" t="s">
        <v>58</v>
      </c>
      <c r="C4" s="48" t="s">
        <v>59</v>
      </c>
      <c r="D4" s="48" t="s">
        <v>61</v>
      </c>
    </row>
    <row r="5" spans="1:10">
      <c r="A5" s="48">
        <v>1</v>
      </c>
      <c r="B5" t="s">
        <v>33</v>
      </c>
      <c r="C5" t="s">
        <v>60</v>
      </c>
      <c r="D5" s="3">
        <v>20</v>
      </c>
    </row>
    <row r="6" spans="1:10">
      <c r="A6" s="48">
        <v>2</v>
      </c>
      <c r="B6" t="s">
        <v>44</v>
      </c>
      <c r="C6" t="s">
        <v>60</v>
      </c>
      <c r="D6" s="3">
        <v>17</v>
      </c>
    </row>
    <row r="7" spans="1:10">
      <c r="A7" s="48">
        <v>3</v>
      </c>
      <c r="B7" t="s">
        <v>24</v>
      </c>
      <c r="C7" t="s">
        <v>60</v>
      </c>
      <c r="D7" s="3">
        <v>15</v>
      </c>
    </row>
    <row r="8" spans="1:10">
      <c r="A8" s="48">
        <v>4</v>
      </c>
      <c r="B8" t="s">
        <v>23</v>
      </c>
      <c r="C8" t="s">
        <v>60</v>
      </c>
      <c r="D8" s="3">
        <v>14</v>
      </c>
    </row>
    <row r="9" spans="1:10">
      <c r="A9" s="48">
        <v>5</v>
      </c>
      <c r="B9" t="s">
        <v>29</v>
      </c>
      <c r="C9" t="s">
        <v>62</v>
      </c>
      <c r="D9" s="3">
        <v>13</v>
      </c>
    </row>
    <row r="10" spans="1:10">
      <c r="A10" s="48">
        <v>6</v>
      </c>
      <c r="B10" t="s">
        <v>14</v>
      </c>
      <c r="C10" t="s">
        <v>62</v>
      </c>
      <c r="D10" s="3">
        <v>12</v>
      </c>
    </row>
    <row r="11" spans="1:10">
      <c r="A11" s="48">
        <v>7</v>
      </c>
      <c r="B11" t="s">
        <v>63</v>
      </c>
      <c r="C11" t="s">
        <v>60</v>
      </c>
      <c r="D11" s="3">
        <v>11</v>
      </c>
    </row>
    <row r="12" spans="1:10">
      <c r="A12" s="48">
        <v>8</v>
      </c>
      <c r="B12" t="s">
        <v>15</v>
      </c>
      <c r="C12" t="s">
        <v>64</v>
      </c>
      <c r="D12" s="3">
        <v>10</v>
      </c>
    </row>
    <row r="13" spans="1:10">
      <c r="A13" s="48">
        <v>9</v>
      </c>
      <c r="B13" t="s">
        <v>43</v>
      </c>
      <c r="C13" t="s">
        <v>60</v>
      </c>
      <c r="D13" s="3">
        <v>9</v>
      </c>
    </row>
    <row r="14" spans="1:10">
      <c r="A14" s="48">
        <v>10</v>
      </c>
      <c r="B14" t="s">
        <v>30</v>
      </c>
      <c r="C14" t="s">
        <v>65</v>
      </c>
      <c r="D14" s="3">
        <v>8</v>
      </c>
    </row>
    <row r="15" spans="1:10">
      <c r="A15" s="48">
        <v>11</v>
      </c>
      <c r="B15" t="s">
        <v>26</v>
      </c>
      <c r="C15" t="s">
        <v>65</v>
      </c>
      <c r="D15" s="3">
        <v>7</v>
      </c>
    </row>
    <row r="16" spans="1:10">
      <c r="A16" s="48">
        <v>12</v>
      </c>
      <c r="B16" t="s">
        <v>13</v>
      </c>
      <c r="C16" t="s">
        <v>65</v>
      </c>
      <c r="D16" s="3">
        <v>6</v>
      </c>
    </row>
    <row r="17" spans="1:4">
      <c r="A17" s="48">
        <v>13</v>
      </c>
      <c r="B17" t="s">
        <v>54</v>
      </c>
      <c r="C17" t="s">
        <v>65</v>
      </c>
      <c r="D17" s="3">
        <v>5</v>
      </c>
    </row>
    <row r="18" spans="1:4">
      <c r="A18" s="48">
        <v>14</v>
      </c>
      <c r="B18" t="s">
        <v>40</v>
      </c>
      <c r="C18" t="s">
        <v>65</v>
      </c>
      <c r="D18" s="3">
        <v>4</v>
      </c>
    </row>
    <row r="19" spans="1:4">
      <c r="A19" s="48">
        <v>15</v>
      </c>
      <c r="B19" t="s">
        <v>25</v>
      </c>
      <c r="C19" t="s">
        <v>65</v>
      </c>
      <c r="D19" s="3">
        <v>3</v>
      </c>
    </row>
    <row r="20" spans="1:4">
      <c r="A20" s="48">
        <v>16</v>
      </c>
      <c r="B20" t="s">
        <v>66</v>
      </c>
      <c r="D20" s="3">
        <v>2</v>
      </c>
    </row>
    <row r="24" spans="1:4">
      <c r="A24" t="s">
        <v>67</v>
      </c>
    </row>
    <row r="27" spans="1:4">
      <c r="A27" t="s">
        <v>68</v>
      </c>
    </row>
  </sheetData>
  <mergeCells count="1">
    <mergeCell ref="A1:J1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7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7" t="e">
        <f>#REF!&amp;#REF!</f>
        <v>#REF!</v>
      </c>
      <c r="J24" s="7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7" t="e">
        <f>#REF!&amp;#REF!</f>
        <v>#REF!</v>
      </c>
      <c r="J25" s="7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7" t="e">
        <f>#REF!&amp;#REF!</f>
        <v>#REF!</v>
      </c>
      <c r="J26" s="7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7" t="e">
        <f>#REF!&amp;#REF!</f>
        <v>#REF!</v>
      </c>
      <c r="J27" s="7" t="e">
        <f>#REF!&amp;#REF!</f>
        <v>#REF!</v>
      </c>
    </row>
    <row r="28" spans="9:28">
      <c r="I28" s="7" t="e">
        <f>#REF!&amp;#REF!</f>
        <v>#REF!</v>
      </c>
      <c r="J28" s="7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7" t="e">
        <f>#REF!&amp;#REF!</f>
        <v>#REF!</v>
      </c>
      <c r="J30" s="7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7" t="e">
        <f>#REF!&amp;#REF!</f>
        <v>#REF!</v>
      </c>
      <c r="J31" s="7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7" t="e">
        <f>#REF!&amp;#REF!</f>
        <v>#REF!</v>
      </c>
      <c r="J32" s="7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7" t="e">
        <f>#REF!&amp;#REF!</f>
        <v>#REF!</v>
      </c>
      <c r="J33" s="7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7" t="e">
        <f>#REF!&amp;#REF!</f>
        <v>#REF!</v>
      </c>
      <c r="J34" s="7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7" t="e">
        <f>#REF!&amp;#REF!</f>
        <v>#REF!</v>
      </c>
      <c r="J36" s="7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7" t="e">
        <f>#REF!&amp;#REF!</f>
        <v>#REF!</v>
      </c>
      <c r="J37" s="7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7" t="e">
        <f>#REF!&amp;#REF!</f>
        <v>#REF!</v>
      </c>
      <c r="J38" s="7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7" t="e">
        <f>#REF!&amp;#REF!</f>
        <v>#REF!</v>
      </c>
      <c r="J39" s="7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7" t="e">
        <f>#REF!&amp;#REF!</f>
        <v>#REF!</v>
      </c>
      <c r="J40" s="7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7" t="e">
        <f>#REF!&amp;#REF!</f>
        <v>#REF!</v>
      </c>
      <c r="J42" s="7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7" t="e">
        <f>#REF!&amp;#REF!</f>
        <v>#REF!</v>
      </c>
      <c r="J43" s="7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7" t="e">
        <f>#REF!&amp;#REF!</f>
        <v>#REF!</v>
      </c>
      <c r="J44" s="7" t="e">
        <f>#REF!&amp;#REF!</f>
        <v>#REF!</v>
      </c>
    </row>
    <row r="45" spans="9:19">
      <c r="I45" s="7" t="e">
        <f>#REF!&amp;#REF!</f>
        <v>#REF!</v>
      </c>
      <c r="J45" s="7" t="e">
        <f>#REF!&amp;#REF!</f>
        <v>#REF!</v>
      </c>
    </row>
    <row r="46" spans="9:19">
      <c r="I46" s="7" t="e">
        <f>#REF!&amp;#REF!</f>
        <v>#REF!</v>
      </c>
      <c r="J46" s="7" t="e">
        <f>#REF!&amp;#REF!</f>
        <v>#REF!</v>
      </c>
    </row>
    <row r="48" spans="9:19">
      <c r="I48" s="7" t="e">
        <f>#REF!&amp;#REF!</f>
        <v>#REF!</v>
      </c>
      <c r="J48" s="7" t="e">
        <f>#REF!&amp;#REF!</f>
        <v>#REF!</v>
      </c>
    </row>
    <row r="49" spans="9:10">
      <c r="I49" s="7" t="e">
        <f>#REF!&amp;#REF!</f>
        <v>#REF!</v>
      </c>
      <c r="J49" s="7" t="e">
        <f>#REF!&amp;#REF!</f>
        <v>#REF!</v>
      </c>
    </row>
    <row r="50" spans="9:10">
      <c r="I50" s="7" t="e">
        <f>#REF!&amp;#REF!</f>
        <v>#REF!</v>
      </c>
      <c r="J50" s="7" t="e">
        <f>#REF!&amp;#REF!</f>
        <v>#REF!</v>
      </c>
    </row>
    <row r="51" spans="9:10">
      <c r="I51" s="7" t="e">
        <f>#REF!&amp;#REF!</f>
        <v>#REF!</v>
      </c>
      <c r="J51" s="7" t="e">
        <f>#REF!&amp;#REF!</f>
        <v>#REF!</v>
      </c>
    </row>
    <row r="52" spans="9:10">
      <c r="I52" s="7" t="e">
        <f>#REF!&amp;#REF!</f>
        <v>#REF!</v>
      </c>
      <c r="J52" s="7" t="e">
        <f>#REF!&amp;#REF!</f>
        <v>#REF!</v>
      </c>
    </row>
    <row r="54" spans="9:10">
      <c r="I54" s="7" t="e">
        <f>#REF!&amp;#REF!</f>
        <v>#REF!</v>
      </c>
      <c r="J54" s="7" t="e">
        <f>#REF!&amp;#REF!</f>
        <v>#REF!</v>
      </c>
    </row>
    <row r="55" spans="9:10">
      <c r="I55" s="7" t="e">
        <f>#REF!&amp;#REF!</f>
        <v>#REF!</v>
      </c>
      <c r="J55" s="7" t="e">
        <f>#REF!&amp;#REF!</f>
        <v>#REF!</v>
      </c>
    </row>
    <row r="56" spans="9:10">
      <c r="I56" s="7" t="e">
        <f>#REF!&amp;#REF!</f>
        <v>#REF!</v>
      </c>
      <c r="J56" s="7" t="e">
        <f>#REF!&amp;#REF!</f>
        <v>#REF!</v>
      </c>
    </row>
    <row r="57" spans="9:10">
      <c r="I57" s="7" t="e">
        <f>#REF!&amp;#REF!</f>
        <v>#REF!</v>
      </c>
      <c r="J57" s="7" t="e">
        <f>#REF!&amp;#REF!</f>
        <v>#REF!</v>
      </c>
    </row>
    <row r="58" spans="9:10">
      <c r="I58" s="7" t="e">
        <f>#REF!&amp;#REF!</f>
        <v>#REF!</v>
      </c>
      <c r="J58" s="7" t="e">
        <f>#REF!&amp;#REF!</f>
        <v>#REF!</v>
      </c>
    </row>
    <row r="60" spans="9:10">
      <c r="I60" s="7" t="e">
        <f>#REF!&amp;#REF!</f>
        <v>#REF!</v>
      </c>
      <c r="J60" s="7" t="e">
        <f>#REF!&amp;#REF!</f>
        <v>#REF!</v>
      </c>
    </row>
    <row r="61" spans="9:10">
      <c r="I61" s="7" t="e">
        <f>#REF!&amp;#REF!</f>
        <v>#REF!</v>
      </c>
      <c r="J61" s="7" t="e">
        <f>#REF!&amp;#REF!</f>
        <v>#REF!</v>
      </c>
    </row>
    <row r="62" spans="9:10">
      <c r="I62" s="7" t="e">
        <f>#REF!&amp;#REF!</f>
        <v>#REF!</v>
      </c>
      <c r="J62" s="7" t="e">
        <f>#REF!&amp;#REF!</f>
        <v>#REF!</v>
      </c>
    </row>
    <row r="63" spans="9:10">
      <c r="I63" s="7" t="e">
        <f>#REF!&amp;#REF!</f>
        <v>#REF!</v>
      </c>
      <c r="J63" s="7" t="e">
        <f>#REF!&amp;#REF!</f>
        <v>#REF!</v>
      </c>
    </row>
    <row r="67" spans="12:12">
      <c r="L67" t="s">
        <v>8</v>
      </c>
    </row>
  </sheetData>
  <sheetCalcPr fullCalcOnLoad="1"/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3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68" t="s">
        <v>10</v>
      </c>
      <c r="C1" s="68"/>
      <c r="D1" s="68"/>
      <c r="E1" s="68"/>
      <c r="F1" s="68"/>
      <c r="G1" s="68"/>
      <c r="H1" s="68"/>
      <c r="I1" s="68"/>
      <c r="J1" s="68"/>
      <c r="K1" s="68"/>
    </row>
    <row r="2" spans="1:13" ht="15.75" thickBot="1"/>
    <row r="3" spans="1:13" ht="30" customHeight="1" thickBot="1">
      <c r="B3" s="23"/>
      <c r="C3" s="50" t="s">
        <v>0</v>
      </c>
      <c r="D3" s="51"/>
      <c r="E3" s="52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53">
        <v>1</v>
      </c>
      <c r="C4" s="55" t="s">
        <v>23</v>
      </c>
      <c r="D4" s="56"/>
      <c r="E4" s="57"/>
      <c r="F4" s="8" t="s">
        <v>7</v>
      </c>
      <c r="G4" s="4" t="str">
        <f ca="1">INDIRECT(ADDRESS(21,6))&amp;":"&amp;INDIRECT(ADDRESS(21,7))</f>
        <v>13:5</v>
      </c>
      <c r="H4" s="4" t="str">
        <f ca="1">INDIRECT(ADDRESS(25,7))&amp;":"&amp;INDIRECT(ADDRESS(25,6))</f>
        <v>13:1</v>
      </c>
      <c r="I4" s="19" t="str">
        <f ca="1">INDIRECT(ADDRESS(16,6))&amp;":"&amp;INDIRECT(ADDRESS(16,7))</f>
        <v>13:5</v>
      </c>
      <c r="J4" s="61">
        <f ca="1">IF(COUNT(F5:I5)=0,"",COUNTIF(F5:I5,"&gt;0")+0.5*COUNTIF(F5:I5,0))</f>
        <v>3</v>
      </c>
      <c r="K4" s="22"/>
      <c r="L4" s="63">
        <v>1</v>
      </c>
    </row>
    <row r="5" spans="1:13" ht="24" customHeight="1">
      <c r="B5" s="54"/>
      <c r="C5" s="58"/>
      <c r="D5" s="59"/>
      <c r="E5" s="60"/>
      <c r="F5" s="12" t="s">
        <v>7</v>
      </c>
      <c r="G5" s="15">
        <f ca="1">IF(LEN(INDIRECT(ADDRESS(ROW()-1, COLUMN())))=1,"",INDIRECT(ADDRESS(21,6))-INDIRECT(ADDRESS(21,7)))</f>
        <v>8</v>
      </c>
      <c r="H5" s="15">
        <f ca="1">IF(LEN(INDIRECT(ADDRESS(ROW()-1, COLUMN())))=1,"",INDIRECT(ADDRESS(25,7))-INDIRECT(ADDRESS(25,6)))</f>
        <v>12</v>
      </c>
      <c r="I5" s="16">
        <f ca="1">IF(LEN(INDIRECT(ADDRESS(ROW()-1, COLUMN())))=1,"",INDIRECT(ADDRESS(16,6))-INDIRECT(ADDRESS(16,7)))</f>
        <v>8</v>
      </c>
      <c r="J5" s="62"/>
      <c r="K5" s="15">
        <f ca="1">IF(COUNT(F5:I5)=0,"",SUM(F5:I5))</f>
        <v>28</v>
      </c>
      <c r="L5" s="49"/>
    </row>
    <row r="6" spans="1:13" ht="24" customHeight="1">
      <c r="B6" s="69">
        <v>2</v>
      </c>
      <c r="C6" s="58" t="s">
        <v>24</v>
      </c>
      <c r="D6" s="59"/>
      <c r="E6" s="60"/>
      <c r="F6" s="10" t="str">
        <f ca="1">INDIRECT(ADDRESS(21,7))&amp;":"&amp;INDIRECT(ADDRESS(21,6))</f>
        <v>5:13</v>
      </c>
      <c r="G6" s="6" t="s">
        <v>7</v>
      </c>
      <c r="H6" s="5" t="str">
        <f ca="1">INDIRECT(ADDRESS(17,6))&amp;":"&amp;INDIRECT(ADDRESS(17,7))</f>
        <v>13:3</v>
      </c>
      <c r="I6" s="9" t="str">
        <f ca="1">INDIRECT(ADDRESS(24,6))&amp;":"&amp;INDIRECT(ADDRESS(24,7))</f>
        <v>13:5</v>
      </c>
      <c r="J6" s="62">
        <f ca="1">IF(COUNT(F7:I7)=0,"",COUNTIF(F7:I7,"&gt;0")+0.5*COUNTIF(F7:I7,0))</f>
        <v>2</v>
      </c>
      <c r="K6" s="15"/>
      <c r="L6" s="49">
        <v>2</v>
      </c>
    </row>
    <row r="7" spans="1:13" ht="24" customHeight="1">
      <c r="B7" s="54"/>
      <c r="C7" s="58"/>
      <c r="D7" s="59"/>
      <c r="E7" s="60"/>
      <c r="F7" s="21">
        <f ca="1">IF(LEN(INDIRECT(ADDRESS(ROW()-1, COLUMN())))=1,"",INDIRECT(ADDRESS(21,7))-INDIRECT(ADDRESS(21,6)))</f>
        <v>-8</v>
      </c>
      <c r="G7" s="13" t="s">
        <v>7</v>
      </c>
      <c r="H7" s="15">
        <f ca="1">IF(LEN(INDIRECT(ADDRESS(ROW()-1, COLUMN())))=1,"",INDIRECT(ADDRESS(17,6))-INDIRECT(ADDRESS(17,7)))</f>
        <v>10</v>
      </c>
      <c r="I7" s="16">
        <f ca="1">IF(LEN(INDIRECT(ADDRESS(ROW()-1, COLUMN())))=1,"",INDIRECT(ADDRESS(24,6))-INDIRECT(ADDRESS(24,7)))</f>
        <v>8</v>
      </c>
      <c r="J7" s="62"/>
      <c r="K7" s="15">
        <f ca="1">IF(COUNT(F7:I7)=0,"",SUM(F7:I7))</f>
        <v>10</v>
      </c>
      <c r="L7" s="49"/>
    </row>
    <row r="8" spans="1:13" ht="24" customHeight="1">
      <c r="B8" s="69">
        <v>3</v>
      </c>
      <c r="C8" s="58" t="s">
        <v>25</v>
      </c>
      <c r="D8" s="59"/>
      <c r="E8" s="60"/>
      <c r="F8" s="10" t="str">
        <f ca="1">INDIRECT(ADDRESS(25,6))&amp;":"&amp;INDIRECT(ADDRESS(25,7))</f>
        <v>1:13</v>
      </c>
      <c r="G8" s="5" t="str">
        <f ca="1">INDIRECT(ADDRESS(17,7))&amp;":"&amp;INDIRECT(ADDRESS(17,6))</f>
        <v>3:13</v>
      </c>
      <c r="H8" s="6" t="s">
        <v>7</v>
      </c>
      <c r="I8" s="9" t="str">
        <f ca="1">INDIRECT(ADDRESS(20,7))&amp;":"&amp;INDIRECT(ADDRESS(20,6))</f>
        <v>13:8</v>
      </c>
      <c r="J8" s="62">
        <f ca="1">IF(COUNT(F9:I9)=0,"",COUNTIF(F9:I9,"&gt;0")+0.5*COUNTIF(F9:I9,0))</f>
        <v>1</v>
      </c>
      <c r="K8" s="15"/>
      <c r="L8" s="49">
        <v>3</v>
      </c>
    </row>
    <row r="9" spans="1:13" ht="24" customHeight="1">
      <c r="B9" s="54"/>
      <c r="C9" s="58"/>
      <c r="D9" s="59"/>
      <c r="E9" s="60"/>
      <c r="F9" s="21">
        <f ca="1">IF(LEN(INDIRECT(ADDRESS(ROW()-1, COLUMN())))=1,"",INDIRECT(ADDRESS(25,6))-INDIRECT(ADDRESS(25,7)))</f>
        <v>-12</v>
      </c>
      <c r="G9" s="15">
        <f ca="1">IF(LEN(INDIRECT(ADDRESS(ROW()-1, COLUMN())))=1,"",INDIRECT(ADDRESS(17,7))-INDIRECT(ADDRESS(17,6)))</f>
        <v>-10</v>
      </c>
      <c r="H9" s="13" t="s">
        <v>7</v>
      </c>
      <c r="I9" s="16">
        <f ca="1">IF(LEN(INDIRECT(ADDRESS(ROW()-1, COLUMN())))=1,"",INDIRECT(ADDRESS(20,7))-INDIRECT(ADDRESS(20,6)))</f>
        <v>5</v>
      </c>
      <c r="J9" s="62"/>
      <c r="K9" s="15">
        <f ca="1">IF(COUNT(F9:I9)=0,"",SUM(F9:I9))</f>
        <v>-17</v>
      </c>
      <c r="L9" s="49"/>
    </row>
    <row r="10" spans="1:13" ht="24" customHeight="1">
      <c r="B10" s="69">
        <v>4</v>
      </c>
      <c r="C10" s="58" t="s">
        <v>26</v>
      </c>
      <c r="D10" s="59"/>
      <c r="E10" s="60"/>
      <c r="F10" s="10" t="str">
        <f ca="1">INDIRECT(ADDRESS(16,7))&amp;":"&amp;INDIRECT(ADDRESS(16,6))</f>
        <v>5:13</v>
      </c>
      <c r="G10" s="5" t="str">
        <f ca="1">INDIRECT(ADDRESS(24,7))&amp;":"&amp;INDIRECT(ADDRESS(24,6))</f>
        <v>5:13</v>
      </c>
      <c r="H10" s="5" t="str">
        <f ca="1">INDIRECT(ADDRESS(20,6))&amp;":"&amp;INDIRECT(ADDRESS(20,7))</f>
        <v>8:13</v>
      </c>
      <c r="I10" s="11" t="s">
        <v>7</v>
      </c>
      <c r="J10" s="62">
        <f ca="1">IF(COUNT(F11:I11)=0,"",COUNTIF(F11:I11,"&gt;0")+0.5*COUNTIF(F11:I11,0))</f>
        <v>0</v>
      </c>
      <c r="K10" s="15"/>
      <c r="L10" s="49">
        <v>4</v>
      </c>
    </row>
    <row r="11" spans="1:13" ht="24" customHeight="1" thickBot="1">
      <c r="B11" s="70"/>
      <c r="C11" s="71"/>
      <c r="D11" s="72"/>
      <c r="E11" s="73"/>
      <c r="F11" s="18">
        <f ca="1">IF(LEN(INDIRECT(ADDRESS(ROW()-1, COLUMN())))=1,"",INDIRECT(ADDRESS(16,7))-INDIRECT(ADDRESS(16,6)))</f>
        <v>-8</v>
      </c>
      <c r="G11" s="17">
        <f ca="1">IF(LEN(INDIRECT(ADDRESS(ROW()-1, COLUMN())))=1,"",INDIRECT(ADDRESS(24,7))-INDIRECT(ADDRESS(24,6)))</f>
        <v>-8</v>
      </c>
      <c r="H11" s="17">
        <f ca="1">IF(LEN(INDIRECT(ADDRESS(ROW()-1, COLUMN())))=1,"",INDIRECT(ADDRESS(20,6))-INDIRECT(ADDRESS(20,7)))</f>
        <v>-5</v>
      </c>
      <c r="I11" s="14" t="s">
        <v>7</v>
      </c>
      <c r="J11" s="74"/>
      <c r="K11" s="17">
        <f ca="1">IF(COUNT(F11:I11)=0,"",SUM(F11:I11))</f>
        <v>-21</v>
      </c>
      <c r="L11" s="75"/>
    </row>
    <row r="15" spans="1:13" s="37" customFormat="1" ht="30" customHeight="1" thickBot="1">
      <c r="A15" s="36"/>
      <c r="B15" s="67" t="s">
        <v>4</v>
      </c>
      <c r="C15" s="67"/>
      <c r="D15" s="67"/>
      <c r="E15" s="67"/>
      <c r="F15" s="67"/>
      <c r="G15" s="67"/>
      <c r="H15" s="67"/>
      <c r="I15" s="67"/>
      <c r="J15" s="67"/>
      <c r="K15" s="67"/>
      <c r="M15" s="41"/>
    </row>
    <row r="16" spans="1:13" s="37" customFormat="1" ht="30" customHeight="1" thickBot="1">
      <c r="A16" s="36"/>
      <c r="B16" s="42">
        <v>1</v>
      </c>
      <c r="C16" s="64" t="str">
        <f ca="1">IF(ISBLANK(INDIRECT(ADDRESS(B16*2+2,3))),"",INDIRECT(ADDRESS(B16*2+2,3)))</f>
        <v>Кочетова Валерия</v>
      </c>
      <c r="D16" s="64"/>
      <c r="E16" s="65"/>
      <c r="F16" s="38">
        <v>13</v>
      </c>
      <c r="G16" s="39">
        <v>5</v>
      </c>
      <c r="H16" s="66" t="str">
        <f ca="1">IF(ISBLANK(INDIRECT(ADDRESS(K16*2+2,3))),"",INDIRECT(ADDRESS(K16*2+2,3)))</f>
        <v>Гавриш Ирина</v>
      </c>
      <c r="I16" s="64"/>
      <c r="J16" s="64"/>
      <c r="K16" s="42">
        <v>4</v>
      </c>
      <c r="L16" s="40" t="s">
        <v>19</v>
      </c>
      <c r="M16" s="43"/>
    </row>
    <row r="17" spans="1:13" s="37" customFormat="1" ht="30" customHeight="1" thickBot="1">
      <c r="A17" s="36"/>
      <c r="B17" s="42">
        <v>2</v>
      </c>
      <c r="C17" s="64" t="str">
        <f ca="1">IF(ISBLANK(INDIRECT(ADDRESS(B17*2+2,3))),"",INDIRECT(ADDRESS(B17*2+2,3)))</f>
        <v>Лукина Лариса</v>
      </c>
      <c r="D17" s="64"/>
      <c r="E17" s="65"/>
      <c r="F17" s="38">
        <v>13</v>
      </c>
      <c r="G17" s="39">
        <v>3</v>
      </c>
      <c r="H17" s="66" t="str">
        <f ca="1">IF(ISBLANK(INDIRECT(ADDRESS(K17*2+2,3))),"",INDIRECT(ADDRESS(K17*2+2,3)))</f>
        <v>Ложко Светлана</v>
      </c>
      <c r="I17" s="64"/>
      <c r="J17" s="64"/>
      <c r="K17" s="42">
        <v>3</v>
      </c>
      <c r="L17" s="40" t="s">
        <v>20</v>
      </c>
      <c r="M17" s="43"/>
    </row>
    <row r="18" spans="1:13" s="37" customFormat="1" ht="30" customHeight="1">
      <c r="A18" s="36"/>
      <c r="M18" s="43"/>
    </row>
    <row r="19" spans="1:13" s="37" customFormat="1" ht="30" customHeight="1" thickBot="1">
      <c r="A19" s="36"/>
      <c r="B19" s="67" t="s">
        <v>5</v>
      </c>
      <c r="C19" s="67"/>
      <c r="D19" s="67"/>
      <c r="E19" s="67"/>
      <c r="F19" s="67"/>
      <c r="G19" s="67"/>
      <c r="H19" s="67"/>
      <c r="I19" s="67"/>
      <c r="J19" s="67"/>
      <c r="K19" s="67"/>
      <c r="M19" s="43"/>
    </row>
    <row r="20" spans="1:13" s="37" customFormat="1" ht="30" customHeight="1" thickBot="1">
      <c r="A20" s="36"/>
      <c r="B20" s="42">
        <v>4</v>
      </c>
      <c r="C20" s="64" t="str">
        <f ca="1">IF(ISBLANK(INDIRECT(ADDRESS(B20*2+2,3))),"",INDIRECT(ADDRESS(B20*2+2,3)))</f>
        <v>Гавриш Ирина</v>
      </c>
      <c r="D20" s="64"/>
      <c r="E20" s="65"/>
      <c r="F20" s="38">
        <v>8</v>
      </c>
      <c r="G20" s="39">
        <v>13</v>
      </c>
      <c r="H20" s="66" t="str">
        <f ca="1">IF(ISBLANK(INDIRECT(ADDRESS(K20*2+2,3))),"",INDIRECT(ADDRESS(K20*2+2,3)))</f>
        <v>Ложко Светлана</v>
      </c>
      <c r="I20" s="64"/>
      <c r="J20" s="64"/>
      <c r="K20" s="42">
        <v>3</v>
      </c>
      <c r="L20" s="40" t="s">
        <v>21</v>
      </c>
      <c r="M20" s="43"/>
    </row>
    <row r="21" spans="1:13" s="37" customFormat="1" ht="30" customHeight="1" thickBot="1">
      <c r="A21" s="36"/>
      <c r="B21" s="42">
        <v>1</v>
      </c>
      <c r="C21" s="64" t="str">
        <f ca="1">IF(ISBLANK(INDIRECT(ADDRESS(B21*2+2,3))),"",INDIRECT(ADDRESS(B21*2+2,3)))</f>
        <v>Кочетова Валерия</v>
      </c>
      <c r="D21" s="64"/>
      <c r="E21" s="65"/>
      <c r="F21" s="38">
        <v>13</v>
      </c>
      <c r="G21" s="39">
        <v>5</v>
      </c>
      <c r="H21" s="66" t="str">
        <f ca="1">IF(ISBLANK(INDIRECT(ADDRESS(K21*2+2,3))),"",INDIRECT(ADDRESS(K21*2+2,3)))</f>
        <v>Лукина Лариса</v>
      </c>
      <c r="I21" s="64"/>
      <c r="J21" s="64"/>
      <c r="K21" s="42">
        <v>2</v>
      </c>
      <c r="L21" s="44" t="s">
        <v>22</v>
      </c>
      <c r="M21" s="43"/>
    </row>
    <row r="22" spans="1:13" s="37" customFormat="1" ht="30" customHeight="1">
      <c r="A22" s="36"/>
      <c r="M22" s="43"/>
    </row>
    <row r="23" spans="1:13" s="37" customFormat="1" ht="30" customHeight="1" thickBot="1">
      <c r="A23" s="36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M23" s="43"/>
    </row>
    <row r="24" spans="1:13" s="37" customFormat="1" ht="30" customHeight="1" thickBot="1">
      <c r="A24" s="36"/>
      <c r="B24" s="42">
        <v>2</v>
      </c>
      <c r="C24" s="64" t="str">
        <f ca="1">IF(ISBLANK(INDIRECT(ADDRESS(B24*2+2,3))),"",INDIRECT(ADDRESS(B24*2+2,3)))</f>
        <v>Лукина Лариса</v>
      </c>
      <c r="D24" s="64"/>
      <c r="E24" s="65"/>
      <c r="F24" s="38">
        <v>13</v>
      </c>
      <c r="G24" s="39">
        <v>5</v>
      </c>
      <c r="H24" s="66" t="str">
        <f ca="1">IF(ISBLANK(INDIRECT(ADDRESS(K24*2+2,3))),"",INDIRECT(ADDRESS(K24*2+2,3)))</f>
        <v>Гавриш Ирина</v>
      </c>
      <c r="I24" s="64"/>
      <c r="J24" s="64"/>
      <c r="K24" s="42">
        <v>4</v>
      </c>
      <c r="L24" s="44" t="s">
        <v>27</v>
      </c>
      <c r="M24" s="43"/>
    </row>
    <row r="25" spans="1:13" s="37" customFormat="1" ht="30" customHeight="1" thickBot="1">
      <c r="A25" s="36"/>
      <c r="B25" s="42">
        <v>3</v>
      </c>
      <c r="C25" s="64" t="str">
        <f ca="1">IF(ISBLANK(INDIRECT(ADDRESS(B25*2+2,3))),"",INDIRECT(ADDRESS(B25*2+2,3)))</f>
        <v>Ложко Светлана</v>
      </c>
      <c r="D25" s="64"/>
      <c r="E25" s="65"/>
      <c r="F25" s="38">
        <v>1</v>
      </c>
      <c r="G25" s="39">
        <v>13</v>
      </c>
      <c r="H25" s="66" t="str">
        <f ca="1">IF(ISBLANK(INDIRECT(ADDRESS(K25*2+2,3))),"",INDIRECT(ADDRESS(K25*2+2,3)))</f>
        <v>Кочетова Валерия</v>
      </c>
      <c r="I25" s="64"/>
      <c r="J25" s="64"/>
      <c r="K25" s="42">
        <v>1</v>
      </c>
      <c r="L25" s="44" t="s">
        <v>28</v>
      </c>
      <c r="M25" s="43"/>
    </row>
    <row r="29" spans="1:13">
      <c r="B29" t="s">
        <v>67</v>
      </c>
      <c r="G29" t="s">
        <v>68</v>
      </c>
    </row>
  </sheetData>
  <sheetCalcPr fullCalcOnLoad="1"/>
  <mergeCells count="33">
    <mergeCell ref="L6:L7"/>
    <mergeCell ref="C3:E3"/>
    <mergeCell ref="L4:L5"/>
    <mergeCell ref="L8:L9"/>
    <mergeCell ref="B1:K1"/>
    <mergeCell ref="B4:B5"/>
    <mergeCell ref="C4:E5"/>
    <mergeCell ref="J4:J5"/>
    <mergeCell ref="B6:B7"/>
    <mergeCell ref="C6:E7"/>
    <mergeCell ref="J6:J7"/>
    <mergeCell ref="B8:B9"/>
    <mergeCell ref="C8:E9"/>
    <mergeCell ref="J8:J9"/>
    <mergeCell ref="L10:L11"/>
    <mergeCell ref="B19:K19"/>
    <mergeCell ref="C17:E17"/>
    <mergeCell ref="H17:J17"/>
    <mergeCell ref="C16:E16"/>
    <mergeCell ref="H16:J16"/>
    <mergeCell ref="B15:K15"/>
    <mergeCell ref="B10:B11"/>
    <mergeCell ref="C10:E11"/>
    <mergeCell ref="J10:J11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3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68" t="s">
        <v>11</v>
      </c>
      <c r="C1" s="68"/>
      <c r="D1" s="68"/>
      <c r="E1" s="68"/>
      <c r="F1" s="68"/>
      <c r="G1" s="68"/>
      <c r="H1" s="68"/>
      <c r="I1" s="68"/>
      <c r="J1" s="68"/>
      <c r="K1" s="68"/>
    </row>
    <row r="2" spans="1:13" ht="15.75" thickBot="1"/>
    <row r="3" spans="1:13" ht="30" customHeight="1" thickBot="1">
      <c r="B3" s="23"/>
      <c r="C3" s="50" t="s">
        <v>0</v>
      </c>
      <c r="D3" s="51"/>
      <c r="E3" s="52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53">
        <v>1</v>
      </c>
      <c r="C4" s="55" t="s">
        <v>29</v>
      </c>
      <c r="D4" s="56"/>
      <c r="E4" s="57"/>
      <c r="F4" s="8" t="s">
        <v>7</v>
      </c>
      <c r="G4" s="4" t="str">
        <f ca="1">INDIRECT(ADDRESS(21,6))&amp;":"&amp;INDIRECT(ADDRESS(21,7))</f>
        <v>13:5</v>
      </c>
      <c r="H4" s="4" t="str">
        <f ca="1">INDIRECT(ADDRESS(25,7))&amp;":"&amp;INDIRECT(ADDRESS(25,6))</f>
        <v>7:9</v>
      </c>
      <c r="I4" s="19" t="str">
        <f ca="1">INDIRECT(ADDRESS(16,6))&amp;":"&amp;INDIRECT(ADDRESS(16,7))</f>
        <v>13:4</v>
      </c>
      <c r="J4" s="61">
        <f ca="1">IF(COUNT(F5:I5)=0,"",COUNTIF(F5:I5,"&gt;0")+0.5*COUNTIF(F5:I5,0))</f>
        <v>2</v>
      </c>
      <c r="K4" s="22"/>
      <c r="L4" s="63">
        <v>2</v>
      </c>
    </row>
    <row r="5" spans="1:13" ht="24" customHeight="1">
      <c r="B5" s="54"/>
      <c r="C5" s="58"/>
      <c r="D5" s="59"/>
      <c r="E5" s="60"/>
      <c r="F5" s="12" t="s">
        <v>7</v>
      </c>
      <c r="G5" s="15">
        <f ca="1">IF(LEN(INDIRECT(ADDRESS(ROW()-1, COLUMN())))=1,"",INDIRECT(ADDRESS(21,6))-INDIRECT(ADDRESS(21,7)))</f>
        <v>8</v>
      </c>
      <c r="H5" s="15">
        <f ca="1">IF(LEN(INDIRECT(ADDRESS(ROW()-1, COLUMN())))=1,"",INDIRECT(ADDRESS(25,7))-INDIRECT(ADDRESS(25,6)))</f>
        <v>-2</v>
      </c>
      <c r="I5" s="16">
        <f ca="1">IF(LEN(INDIRECT(ADDRESS(ROW()-1, COLUMN())))=1,"",INDIRECT(ADDRESS(16,6))-INDIRECT(ADDRESS(16,7)))</f>
        <v>9</v>
      </c>
      <c r="J5" s="62"/>
      <c r="K5" s="15">
        <f ca="1">IF(COUNT(F5:I5)=0,"",SUM(F5:I5))</f>
        <v>15</v>
      </c>
      <c r="L5" s="49"/>
    </row>
    <row r="6" spans="1:13" ht="24" customHeight="1">
      <c r="B6" s="69">
        <v>2</v>
      </c>
      <c r="C6" s="58" t="s">
        <v>30</v>
      </c>
      <c r="D6" s="59"/>
      <c r="E6" s="60"/>
      <c r="F6" s="10" t="str">
        <f ca="1">INDIRECT(ADDRESS(21,7))&amp;":"&amp;INDIRECT(ADDRESS(21,6))</f>
        <v>5:13</v>
      </c>
      <c r="G6" s="6" t="s">
        <v>7</v>
      </c>
      <c r="H6" s="5" t="str">
        <f ca="1">INDIRECT(ADDRESS(17,6))&amp;":"&amp;INDIRECT(ADDRESS(17,7))</f>
        <v>6:13</v>
      </c>
      <c r="I6" s="9" t="str">
        <f ca="1">INDIRECT(ADDRESS(24,6))&amp;":"&amp;INDIRECT(ADDRESS(24,7))</f>
        <v>13:10</v>
      </c>
      <c r="J6" s="62">
        <f ca="1">IF(COUNT(F7:I7)=0,"",COUNTIF(F7:I7,"&gt;0")+0.5*COUNTIF(F7:I7,0))</f>
        <v>1</v>
      </c>
      <c r="K6" s="15"/>
      <c r="L6" s="49">
        <v>3</v>
      </c>
    </row>
    <row r="7" spans="1:13" ht="24" customHeight="1">
      <c r="B7" s="54"/>
      <c r="C7" s="58"/>
      <c r="D7" s="59"/>
      <c r="E7" s="60"/>
      <c r="F7" s="21">
        <f ca="1">IF(LEN(INDIRECT(ADDRESS(ROW()-1, COLUMN())))=1,"",INDIRECT(ADDRESS(21,7))-INDIRECT(ADDRESS(21,6)))</f>
        <v>-8</v>
      </c>
      <c r="G7" s="13" t="s">
        <v>7</v>
      </c>
      <c r="H7" s="15">
        <f ca="1">IF(LEN(INDIRECT(ADDRESS(ROW()-1, COLUMN())))=1,"",INDIRECT(ADDRESS(17,6))-INDIRECT(ADDRESS(17,7)))</f>
        <v>-7</v>
      </c>
      <c r="I7" s="16">
        <f ca="1">IF(LEN(INDIRECT(ADDRESS(ROW()-1, COLUMN())))=1,"",INDIRECT(ADDRESS(24,6))-INDIRECT(ADDRESS(24,7)))</f>
        <v>3</v>
      </c>
      <c r="J7" s="62"/>
      <c r="K7" s="15">
        <f ca="1">IF(COUNT(F7:I7)=0,"",SUM(F7:I7))</f>
        <v>-12</v>
      </c>
      <c r="L7" s="49"/>
    </row>
    <row r="8" spans="1:13" ht="24" customHeight="1">
      <c r="B8" s="69">
        <v>3</v>
      </c>
      <c r="C8" s="58" t="s">
        <v>31</v>
      </c>
      <c r="D8" s="59"/>
      <c r="E8" s="60"/>
      <c r="F8" s="10" t="str">
        <f ca="1">INDIRECT(ADDRESS(25,6))&amp;":"&amp;INDIRECT(ADDRESS(25,7))</f>
        <v>9:7</v>
      </c>
      <c r="G8" s="5" t="str">
        <f ca="1">INDIRECT(ADDRESS(17,7))&amp;":"&amp;INDIRECT(ADDRESS(17,6))</f>
        <v>13:6</v>
      </c>
      <c r="H8" s="6" t="s">
        <v>7</v>
      </c>
      <c r="I8" s="9" t="str">
        <f ca="1">INDIRECT(ADDRESS(20,7))&amp;":"&amp;INDIRECT(ADDRESS(20,6))</f>
        <v>13:9</v>
      </c>
      <c r="J8" s="62">
        <f ca="1">IF(COUNT(F9:I9)=0,"",COUNTIF(F9:I9,"&gt;0")+0.5*COUNTIF(F9:I9,0))</f>
        <v>3</v>
      </c>
      <c r="K8" s="15"/>
      <c r="L8" s="49">
        <v>1</v>
      </c>
    </row>
    <row r="9" spans="1:13" ht="24" customHeight="1">
      <c r="B9" s="54"/>
      <c r="C9" s="58"/>
      <c r="D9" s="59"/>
      <c r="E9" s="60"/>
      <c r="F9" s="21">
        <f ca="1">IF(LEN(INDIRECT(ADDRESS(ROW()-1, COLUMN())))=1,"",INDIRECT(ADDRESS(25,6))-INDIRECT(ADDRESS(25,7)))</f>
        <v>2</v>
      </c>
      <c r="G9" s="15">
        <f ca="1">IF(LEN(INDIRECT(ADDRESS(ROW()-1, COLUMN())))=1,"",INDIRECT(ADDRESS(17,7))-INDIRECT(ADDRESS(17,6)))</f>
        <v>7</v>
      </c>
      <c r="H9" s="13" t="s">
        <v>7</v>
      </c>
      <c r="I9" s="16">
        <f ca="1">IF(LEN(INDIRECT(ADDRESS(ROW()-1, COLUMN())))=1,"",INDIRECT(ADDRESS(20,7))-INDIRECT(ADDRESS(20,6)))</f>
        <v>4</v>
      </c>
      <c r="J9" s="62"/>
      <c r="K9" s="15">
        <f ca="1">IF(COUNT(F9:I9)=0,"",SUM(F9:I9))</f>
        <v>13</v>
      </c>
      <c r="L9" s="49"/>
    </row>
    <row r="10" spans="1:13" ht="24" customHeight="1">
      <c r="B10" s="69">
        <v>4</v>
      </c>
      <c r="C10" s="58" t="s">
        <v>32</v>
      </c>
      <c r="D10" s="59"/>
      <c r="E10" s="60"/>
      <c r="F10" s="10" t="str">
        <f ca="1">INDIRECT(ADDRESS(16,7))&amp;":"&amp;INDIRECT(ADDRESS(16,6))</f>
        <v>4:13</v>
      </c>
      <c r="G10" s="5" t="str">
        <f ca="1">INDIRECT(ADDRESS(24,7))&amp;":"&amp;INDIRECT(ADDRESS(24,6))</f>
        <v>10:13</v>
      </c>
      <c r="H10" s="5" t="str">
        <f ca="1">INDIRECT(ADDRESS(20,6))&amp;":"&amp;INDIRECT(ADDRESS(20,7))</f>
        <v>9:13</v>
      </c>
      <c r="I10" s="11" t="s">
        <v>7</v>
      </c>
      <c r="J10" s="62">
        <f ca="1">IF(COUNT(F11:I11)=0,"",COUNTIF(F11:I11,"&gt;0")+0.5*COUNTIF(F11:I11,0))</f>
        <v>0</v>
      </c>
      <c r="K10" s="15"/>
      <c r="L10" s="49">
        <v>4</v>
      </c>
    </row>
    <row r="11" spans="1:13" ht="24" customHeight="1" thickBot="1">
      <c r="B11" s="70"/>
      <c r="C11" s="71"/>
      <c r="D11" s="72"/>
      <c r="E11" s="73"/>
      <c r="F11" s="18">
        <f ca="1">IF(LEN(INDIRECT(ADDRESS(ROW()-1, COLUMN())))=1,"",INDIRECT(ADDRESS(16,7))-INDIRECT(ADDRESS(16,6)))</f>
        <v>-9</v>
      </c>
      <c r="G11" s="17">
        <f ca="1">IF(LEN(INDIRECT(ADDRESS(ROW()-1, COLUMN())))=1,"",INDIRECT(ADDRESS(24,7))-INDIRECT(ADDRESS(24,6)))</f>
        <v>-3</v>
      </c>
      <c r="H11" s="17">
        <f ca="1">IF(LEN(INDIRECT(ADDRESS(ROW()-1, COLUMN())))=1,"",INDIRECT(ADDRESS(20,6))-INDIRECT(ADDRESS(20,7)))</f>
        <v>-4</v>
      </c>
      <c r="I11" s="14" t="s">
        <v>7</v>
      </c>
      <c r="J11" s="74"/>
      <c r="K11" s="17">
        <f ca="1">IF(COUNT(F11:I11)=0,"",SUM(F11:I11))</f>
        <v>-16</v>
      </c>
      <c r="L11" s="75"/>
    </row>
    <row r="15" spans="1:13" s="37" customFormat="1" ht="30" customHeight="1" thickBot="1">
      <c r="A15" s="36"/>
      <c r="B15" s="67" t="s">
        <v>4</v>
      </c>
      <c r="C15" s="67"/>
      <c r="D15" s="67"/>
      <c r="E15" s="67"/>
      <c r="F15" s="67"/>
      <c r="G15" s="67"/>
      <c r="H15" s="67"/>
      <c r="I15" s="67"/>
      <c r="J15" s="67"/>
      <c r="K15" s="67"/>
      <c r="M15" s="41"/>
    </row>
    <row r="16" spans="1:13" s="37" customFormat="1" ht="30" customHeight="1" thickBot="1">
      <c r="A16" s="36"/>
      <c r="B16" s="42">
        <v>1</v>
      </c>
      <c r="C16" s="64" t="str">
        <f ca="1">IF(ISBLANK(INDIRECT(ADDRESS(B16*2+2,3))),"",INDIRECT(ADDRESS(B16*2+2,3)))</f>
        <v>Михеева Оксана</v>
      </c>
      <c r="D16" s="64"/>
      <c r="E16" s="65"/>
      <c r="F16" s="38">
        <v>13</v>
      </c>
      <c r="G16" s="39">
        <v>4</v>
      </c>
      <c r="H16" s="66" t="str">
        <f ca="1">IF(ISBLANK(INDIRECT(ADDRESS(K16*2+2,3))),"",INDIRECT(ADDRESS(K16*2+2,3)))</f>
        <v>Дегтярева Лариса</v>
      </c>
      <c r="I16" s="64"/>
      <c r="J16" s="64"/>
      <c r="K16" s="42">
        <v>4</v>
      </c>
      <c r="L16" s="44" t="s">
        <v>21</v>
      </c>
      <c r="M16" s="43"/>
    </row>
    <row r="17" spans="1:13" s="37" customFormat="1" ht="30" customHeight="1" thickBot="1">
      <c r="A17" s="36"/>
      <c r="B17" s="42">
        <v>2</v>
      </c>
      <c r="C17" s="64" t="str">
        <f ca="1">IF(ISBLANK(INDIRECT(ADDRESS(B17*2+2,3))),"",INDIRECT(ADDRESS(B17*2+2,3)))</f>
        <v>Маркина Елена</v>
      </c>
      <c r="D17" s="64"/>
      <c r="E17" s="65"/>
      <c r="F17" s="38">
        <v>6</v>
      </c>
      <c r="G17" s="39">
        <v>13</v>
      </c>
      <c r="H17" s="66" t="str">
        <f ca="1">IF(ISBLANK(INDIRECT(ADDRESS(K17*2+2,3))),"",INDIRECT(ADDRESS(K17*2+2,3)))</f>
        <v>Нефедова Юлия</v>
      </c>
      <c r="I17" s="64"/>
      <c r="J17" s="64"/>
      <c r="K17" s="42">
        <v>3</v>
      </c>
      <c r="L17" s="44" t="s">
        <v>22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67" t="s">
        <v>5</v>
      </c>
      <c r="C19" s="67"/>
      <c r="D19" s="67"/>
      <c r="E19" s="67"/>
      <c r="F19" s="67"/>
      <c r="G19" s="67"/>
      <c r="H19" s="67"/>
      <c r="I19" s="67"/>
      <c r="J19" s="67"/>
      <c r="K19" s="67"/>
      <c r="L19" s="44"/>
      <c r="M19" s="43"/>
    </row>
    <row r="20" spans="1:13" s="37" customFormat="1" ht="30" customHeight="1" thickBot="1">
      <c r="A20" s="36"/>
      <c r="B20" s="42">
        <v>4</v>
      </c>
      <c r="C20" s="64" t="str">
        <f ca="1">IF(ISBLANK(INDIRECT(ADDRESS(B20*2+2,3))),"",INDIRECT(ADDRESS(B20*2+2,3)))</f>
        <v>Дегтярева Лариса</v>
      </c>
      <c r="D20" s="64"/>
      <c r="E20" s="65"/>
      <c r="F20" s="38">
        <v>9</v>
      </c>
      <c r="G20" s="39">
        <v>13</v>
      </c>
      <c r="H20" s="66" t="str">
        <f ca="1">IF(ISBLANK(INDIRECT(ADDRESS(K20*2+2,3))),"",INDIRECT(ADDRESS(K20*2+2,3)))</f>
        <v>Нефедова Юлия</v>
      </c>
      <c r="I20" s="64"/>
      <c r="J20" s="64"/>
      <c r="K20" s="42">
        <v>3</v>
      </c>
      <c r="L20" s="44" t="s">
        <v>27</v>
      </c>
      <c r="M20" s="43"/>
    </row>
    <row r="21" spans="1:13" s="37" customFormat="1" ht="30" customHeight="1" thickBot="1">
      <c r="A21" s="36"/>
      <c r="B21" s="42">
        <v>1</v>
      </c>
      <c r="C21" s="64" t="str">
        <f ca="1">IF(ISBLANK(INDIRECT(ADDRESS(B21*2+2,3))),"",INDIRECT(ADDRESS(B21*2+2,3)))</f>
        <v>Михеева Оксана</v>
      </c>
      <c r="D21" s="64"/>
      <c r="E21" s="65"/>
      <c r="F21" s="38">
        <v>13</v>
      </c>
      <c r="G21" s="39">
        <v>5</v>
      </c>
      <c r="H21" s="66" t="str">
        <f ca="1">IF(ISBLANK(INDIRECT(ADDRESS(K21*2+2,3))),"",INDIRECT(ADDRESS(K21*2+2,3)))</f>
        <v>Маркина Елена</v>
      </c>
      <c r="I21" s="64"/>
      <c r="J21" s="64"/>
      <c r="K21" s="42">
        <v>2</v>
      </c>
      <c r="L21" s="44" t="s">
        <v>28</v>
      </c>
      <c r="M21" s="43"/>
    </row>
    <row r="22" spans="1:13" s="37" customFormat="1" ht="30" customHeight="1">
      <c r="A22" s="36"/>
      <c r="M22" s="43"/>
    </row>
    <row r="23" spans="1:13" s="37" customFormat="1" ht="30" customHeight="1" thickBot="1">
      <c r="A23" s="36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M23" s="43"/>
    </row>
    <row r="24" spans="1:13" s="37" customFormat="1" ht="30" customHeight="1" thickBot="1">
      <c r="A24" s="36"/>
      <c r="B24" s="42">
        <v>2</v>
      </c>
      <c r="C24" s="64" t="str">
        <f ca="1">IF(ISBLANK(INDIRECT(ADDRESS(B24*2+2,3))),"",INDIRECT(ADDRESS(B24*2+2,3)))</f>
        <v>Маркина Елена</v>
      </c>
      <c r="D24" s="64"/>
      <c r="E24" s="65"/>
      <c r="F24" s="38">
        <v>13</v>
      </c>
      <c r="G24" s="39">
        <v>10</v>
      </c>
      <c r="H24" s="66" t="str">
        <f ca="1">IF(ISBLANK(INDIRECT(ADDRESS(K24*2+2,3))),"",INDIRECT(ADDRESS(K24*2+2,3)))</f>
        <v>Дегтярева Лариса</v>
      </c>
      <c r="I24" s="64"/>
      <c r="J24" s="64"/>
      <c r="K24" s="42">
        <v>4</v>
      </c>
      <c r="L24" s="40" t="s">
        <v>17</v>
      </c>
      <c r="M24" s="43"/>
    </row>
    <row r="25" spans="1:13" s="37" customFormat="1" ht="30" customHeight="1" thickBot="1">
      <c r="A25" s="36"/>
      <c r="B25" s="42">
        <v>3</v>
      </c>
      <c r="C25" s="64" t="str">
        <f ca="1">IF(ISBLANK(INDIRECT(ADDRESS(B25*2+2,3))),"",INDIRECT(ADDRESS(B25*2+2,3)))</f>
        <v>Нефедова Юлия</v>
      </c>
      <c r="D25" s="64"/>
      <c r="E25" s="65"/>
      <c r="F25" s="38">
        <v>9</v>
      </c>
      <c r="G25" s="39">
        <v>7</v>
      </c>
      <c r="H25" s="66" t="str">
        <f ca="1">IF(ISBLANK(INDIRECT(ADDRESS(K25*2+2,3))),"",INDIRECT(ADDRESS(K25*2+2,3)))</f>
        <v>Михеева Оксана</v>
      </c>
      <c r="I25" s="64"/>
      <c r="J25" s="64"/>
      <c r="K25" s="42">
        <v>1</v>
      </c>
      <c r="L25" s="40" t="s">
        <v>18</v>
      </c>
      <c r="M25" s="43"/>
    </row>
    <row r="29" spans="1:13">
      <c r="B29" t="s">
        <v>67</v>
      </c>
      <c r="G29" t="s">
        <v>68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L8:L9"/>
    <mergeCell ref="B10:B11"/>
    <mergeCell ref="C10:E11"/>
    <mergeCell ref="J10:J11"/>
    <mergeCell ref="L10:L11"/>
    <mergeCell ref="B8:B9"/>
    <mergeCell ref="C8:E9"/>
    <mergeCell ref="J8:J9"/>
    <mergeCell ref="C17:E17"/>
    <mergeCell ref="H17:J17"/>
    <mergeCell ref="B19:K19"/>
    <mergeCell ref="B1:K1"/>
    <mergeCell ref="B6:B7"/>
    <mergeCell ref="C6:E7"/>
    <mergeCell ref="J6:J7"/>
    <mergeCell ref="B15:K15"/>
    <mergeCell ref="C16:E16"/>
    <mergeCell ref="H16:J16"/>
    <mergeCell ref="L6:L7"/>
    <mergeCell ref="C3:E3"/>
    <mergeCell ref="B4:B5"/>
    <mergeCell ref="C4:E5"/>
    <mergeCell ref="J4:J5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68" t="s">
        <v>12</v>
      </c>
      <c r="C1" s="68"/>
      <c r="D1" s="68"/>
      <c r="E1" s="68"/>
      <c r="F1" s="68"/>
      <c r="G1" s="68"/>
      <c r="H1" s="68"/>
      <c r="I1" s="68"/>
      <c r="J1" s="68"/>
      <c r="K1" s="68"/>
    </row>
    <row r="2" spans="1:13" ht="15.75" thickBot="1"/>
    <row r="3" spans="1:13" ht="30" customHeight="1" thickBot="1">
      <c r="B3" s="23"/>
      <c r="C3" s="50" t="s">
        <v>0</v>
      </c>
      <c r="D3" s="51"/>
      <c r="E3" s="52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53">
        <v>1</v>
      </c>
      <c r="C4" s="55" t="s">
        <v>33</v>
      </c>
      <c r="D4" s="56"/>
      <c r="E4" s="57"/>
      <c r="F4" s="8" t="s">
        <v>7</v>
      </c>
      <c r="G4" s="4" t="str">
        <f ca="1">INDIRECT(ADDRESS(21,6))&amp;":"&amp;INDIRECT(ADDRESS(21,7))</f>
        <v>13:4</v>
      </c>
      <c r="H4" s="4" t="str">
        <f ca="1">INDIRECT(ADDRESS(25,7))&amp;":"&amp;INDIRECT(ADDRESS(25,6))</f>
        <v>13:6</v>
      </c>
      <c r="I4" s="19" t="str">
        <f ca="1">INDIRECT(ADDRESS(16,6))&amp;":"&amp;INDIRECT(ADDRESS(16,7))</f>
        <v>13:7</v>
      </c>
      <c r="J4" s="61">
        <f ca="1">IF(COUNT(F5:I5)=0,"",COUNTIF(F5:I5,"&gt;0")+0.5*COUNTIF(F5:I5,0))</f>
        <v>3</v>
      </c>
      <c r="K4" s="22"/>
      <c r="L4" s="63">
        <v>1</v>
      </c>
    </row>
    <row r="5" spans="1:13" ht="24" customHeight="1">
      <c r="B5" s="54"/>
      <c r="C5" s="58"/>
      <c r="D5" s="59"/>
      <c r="E5" s="60"/>
      <c r="F5" s="12" t="s">
        <v>7</v>
      </c>
      <c r="G5" s="15">
        <f ca="1">IF(LEN(INDIRECT(ADDRESS(ROW()-1, COLUMN())))=1,"",INDIRECT(ADDRESS(21,6))-INDIRECT(ADDRESS(21,7)))</f>
        <v>9</v>
      </c>
      <c r="H5" s="15">
        <f ca="1">IF(LEN(INDIRECT(ADDRESS(ROW()-1, COLUMN())))=1,"",INDIRECT(ADDRESS(25,7))-INDIRECT(ADDRESS(25,6)))</f>
        <v>7</v>
      </c>
      <c r="I5" s="16">
        <f ca="1">IF(LEN(INDIRECT(ADDRESS(ROW()-1, COLUMN())))=1,"",INDIRECT(ADDRESS(16,6))-INDIRECT(ADDRESS(16,7)))</f>
        <v>6</v>
      </c>
      <c r="J5" s="62"/>
      <c r="K5" s="15">
        <f ca="1">IF(COUNT(F5:I5)=0,"",SUM(F5:I5))</f>
        <v>22</v>
      </c>
      <c r="L5" s="49"/>
    </row>
    <row r="6" spans="1:13" ht="24" customHeight="1">
      <c r="B6" s="69">
        <v>2</v>
      </c>
      <c r="C6" s="58" t="s">
        <v>34</v>
      </c>
      <c r="D6" s="59"/>
      <c r="E6" s="60"/>
      <c r="F6" s="10" t="str">
        <f ca="1">INDIRECT(ADDRESS(21,7))&amp;":"&amp;INDIRECT(ADDRESS(21,6))</f>
        <v>4:13</v>
      </c>
      <c r="G6" s="6" t="s">
        <v>7</v>
      </c>
      <c r="H6" s="5" t="str">
        <f ca="1">INDIRECT(ADDRESS(17,6))&amp;":"&amp;INDIRECT(ADDRESS(17,7))</f>
        <v>1:13</v>
      </c>
      <c r="I6" s="9" t="str">
        <f ca="1">INDIRECT(ADDRESS(24,6))&amp;":"&amp;INDIRECT(ADDRESS(24,7))</f>
        <v>13:7</v>
      </c>
      <c r="J6" s="62">
        <f ca="1">IF(COUNT(F7:I7)=0,"",COUNTIF(F7:I7,"&gt;0")+0.5*COUNTIF(F7:I7,0))</f>
        <v>1</v>
      </c>
      <c r="K6" s="15"/>
      <c r="L6" s="49">
        <v>3</v>
      </c>
    </row>
    <row r="7" spans="1:13" ht="24" customHeight="1">
      <c r="B7" s="54"/>
      <c r="C7" s="58"/>
      <c r="D7" s="59"/>
      <c r="E7" s="60"/>
      <c r="F7" s="21">
        <f ca="1">IF(LEN(INDIRECT(ADDRESS(ROW()-1, COLUMN())))=1,"",INDIRECT(ADDRESS(21,7))-INDIRECT(ADDRESS(21,6)))</f>
        <v>-9</v>
      </c>
      <c r="G7" s="13" t="s">
        <v>7</v>
      </c>
      <c r="H7" s="15">
        <f ca="1">IF(LEN(INDIRECT(ADDRESS(ROW()-1, COLUMN())))=1,"",INDIRECT(ADDRESS(17,6))-INDIRECT(ADDRESS(17,7)))</f>
        <v>-12</v>
      </c>
      <c r="I7" s="16">
        <f ca="1">IF(LEN(INDIRECT(ADDRESS(ROW()-1, COLUMN())))=1,"",INDIRECT(ADDRESS(24,6))-INDIRECT(ADDRESS(24,7)))</f>
        <v>6</v>
      </c>
      <c r="J7" s="62"/>
      <c r="K7" s="15">
        <f ca="1">IF(COUNT(F7:I7)=0,"",SUM(F7:I7))</f>
        <v>-15</v>
      </c>
      <c r="L7" s="49"/>
    </row>
    <row r="8" spans="1:13" ht="24" customHeight="1">
      <c r="B8" s="69">
        <v>3</v>
      </c>
      <c r="C8" s="58" t="s">
        <v>35</v>
      </c>
      <c r="D8" s="59"/>
      <c r="E8" s="60"/>
      <c r="F8" s="10" t="str">
        <f ca="1">INDIRECT(ADDRESS(25,6))&amp;":"&amp;INDIRECT(ADDRESS(25,7))</f>
        <v>6:13</v>
      </c>
      <c r="G8" s="5" t="str">
        <f ca="1">INDIRECT(ADDRESS(17,7))&amp;":"&amp;INDIRECT(ADDRESS(17,6))</f>
        <v>13:1</v>
      </c>
      <c r="H8" s="6" t="s">
        <v>7</v>
      </c>
      <c r="I8" s="9" t="str">
        <f ca="1">INDIRECT(ADDRESS(20,7))&amp;":"&amp;INDIRECT(ADDRESS(20,6))</f>
        <v>13:7</v>
      </c>
      <c r="J8" s="62">
        <f ca="1">IF(COUNT(F9:I9)=0,"",COUNTIF(F9:I9,"&gt;0")+0.5*COUNTIF(F9:I9,0))</f>
        <v>2</v>
      </c>
      <c r="K8" s="15"/>
      <c r="L8" s="49">
        <v>2</v>
      </c>
    </row>
    <row r="9" spans="1:13" ht="24" customHeight="1">
      <c r="B9" s="54"/>
      <c r="C9" s="58"/>
      <c r="D9" s="59"/>
      <c r="E9" s="60"/>
      <c r="F9" s="21">
        <f ca="1">IF(LEN(INDIRECT(ADDRESS(ROW()-1, COLUMN())))=1,"",INDIRECT(ADDRESS(25,6))-INDIRECT(ADDRESS(25,7)))</f>
        <v>-7</v>
      </c>
      <c r="G9" s="15">
        <f ca="1">IF(LEN(INDIRECT(ADDRESS(ROW()-1, COLUMN())))=1,"",INDIRECT(ADDRESS(17,7))-INDIRECT(ADDRESS(17,6)))</f>
        <v>12</v>
      </c>
      <c r="H9" s="13" t="s">
        <v>7</v>
      </c>
      <c r="I9" s="16">
        <f ca="1">IF(LEN(INDIRECT(ADDRESS(ROW()-1, COLUMN())))=1,"",INDIRECT(ADDRESS(20,7))-INDIRECT(ADDRESS(20,6)))</f>
        <v>6</v>
      </c>
      <c r="J9" s="62"/>
      <c r="K9" s="15">
        <f ca="1">IF(COUNT(F9:I9)=0,"",SUM(F9:I9))</f>
        <v>11</v>
      </c>
      <c r="L9" s="49"/>
    </row>
    <row r="10" spans="1:13" ht="24" customHeight="1">
      <c r="B10" s="69">
        <v>4</v>
      </c>
      <c r="C10" s="58" t="s">
        <v>36</v>
      </c>
      <c r="D10" s="59"/>
      <c r="E10" s="60"/>
      <c r="F10" s="10" t="str">
        <f ca="1">INDIRECT(ADDRESS(16,7))&amp;":"&amp;INDIRECT(ADDRESS(16,6))</f>
        <v>7:13</v>
      </c>
      <c r="G10" s="5" t="str">
        <f ca="1">INDIRECT(ADDRESS(24,7))&amp;":"&amp;INDIRECT(ADDRESS(24,6))</f>
        <v>7:13</v>
      </c>
      <c r="H10" s="5" t="str">
        <f ca="1">INDIRECT(ADDRESS(20,6))&amp;":"&amp;INDIRECT(ADDRESS(20,7))</f>
        <v>7:13</v>
      </c>
      <c r="I10" s="11" t="s">
        <v>7</v>
      </c>
      <c r="J10" s="62">
        <f ca="1">IF(COUNT(F11:I11)=0,"",COUNTIF(F11:I11,"&gt;0")+0.5*COUNTIF(F11:I11,0))</f>
        <v>0</v>
      </c>
      <c r="K10" s="15"/>
      <c r="L10" s="49">
        <v>4</v>
      </c>
    </row>
    <row r="11" spans="1:13" ht="24" customHeight="1" thickBot="1">
      <c r="B11" s="70"/>
      <c r="C11" s="71"/>
      <c r="D11" s="72"/>
      <c r="E11" s="73"/>
      <c r="F11" s="18">
        <f ca="1">IF(LEN(INDIRECT(ADDRESS(ROW()-1, COLUMN())))=1,"",INDIRECT(ADDRESS(16,7))-INDIRECT(ADDRESS(16,6)))</f>
        <v>-6</v>
      </c>
      <c r="G11" s="17">
        <f ca="1">IF(LEN(INDIRECT(ADDRESS(ROW()-1, COLUMN())))=1,"",INDIRECT(ADDRESS(24,7))-INDIRECT(ADDRESS(24,6)))</f>
        <v>-6</v>
      </c>
      <c r="H11" s="17">
        <f ca="1">IF(LEN(INDIRECT(ADDRESS(ROW()-1, COLUMN())))=1,"",INDIRECT(ADDRESS(20,6))-INDIRECT(ADDRESS(20,7)))</f>
        <v>-6</v>
      </c>
      <c r="I11" s="14" t="s">
        <v>7</v>
      </c>
      <c r="J11" s="74"/>
      <c r="K11" s="17">
        <f ca="1">IF(COUNT(F11:I11)=0,"",SUM(F11:I11))</f>
        <v>-18</v>
      </c>
      <c r="L11" s="75"/>
    </row>
    <row r="15" spans="1:13" s="37" customFormat="1" ht="30" customHeight="1" thickBot="1">
      <c r="A15" s="36"/>
      <c r="B15" s="67" t="s">
        <v>4</v>
      </c>
      <c r="C15" s="67"/>
      <c r="D15" s="67"/>
      <c r="E15" s="67"/>
      <c r="F15" s="67"/>
      <c r="G15" s="67"/>
      <c r="H15" s="67"/>
      <c r="I15" s="67"/>
      <c r="J15" s="67"/>
      <c r="K15" s="67"/>
      <c r="M15" s="41"/>
    </row>
    <row r="16" spans="1:13" s="37" customFormat="1" ht="30" customHeight="1" thickBot="1">
      <c r="A16" s="36"/>
      <c r="B16" s="42">
        <v>1</v>
      </c>
      <c r="C16" s="64" t="str">
        <f ca="1">IF(ISBLANK(INDIRECT(ADDRESS(B16*2+2,3))),"",INDIRECT(ADDRESS(B16*2+2,3)))</f>
        <v>Мусина Ева</v>
      </c>
      <c r="D16" s="64"/>
      <c r="E16" s="65"/>
      <c r="F16" s="38">
        <v>13</v>
      </c>
      <c r="G16" s="39">
        <v>7</v>
      </c>
      <c r="H16" s="66" t="str">
        <f ca="1">IF(ISBLANK(INDIRECT(ADDRESS(K16*2+2,3))),"",INDIRECT(ADDRESS(K16*2+2,3)))</f>
        <v xml:space="preserve"> (пропуск)</v>
      </c>
      <c r="I16" s="64"/>
      <c r="J16" s="64"/>
      <c r="K16" s="42">
        <v>4</v>
      </c>
      <c r="L16" s="44" t="s">
        <v>27</v>
      </c>
      <c r="M16" s="43"/>
    </row>
    <row r="17" spans="1:13" s="37" customFormat="1" ht="30" customHeight="1" thickBot="1">
      <c r="A17" s="36"/>
      <c r="B17" s="42">
        <v>2</v>
      </c>
      <c r="C17" s="64" t="str">
        <f ca="1">IF(ISBLANK(INDIRECT(ADDRESS(B17*2+2,3))),"",INDIRECT(ADDRESS(B17*2+2,3)))</f>
        <v>Серегина Ольга</v>
      </c>
      <c r="D17" s="64"/>
      <c r="E17" s="65"/>
      <c r="F17" s="38">
        <v>1</v>
      </c>
      <c r="G17" s="39">
        <v>13</v>
      </c>
      <c r="H17" s="66" t="str">
        <f ca="1">IF(ISBLANK(INDIRECT(ADDRESS(K17*2+2,3))),"",INDIRECT(ADDRESS(K17*2+2,3)))</f>
        <v>Дегтярева Мила</v>
      </c>
      <c r="I17" s="64"/>
      <c r="J17" s="64"/>
      <c r="K17" s="42">
        <v>3</v>
      </c>
      <c r="L17" s="44" t="s">
        <v>28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67" t="s">
        <v>5</v>
      </c>
      <c r="C19" s="67"/>
      <c r="D19" s="67"/>
      <c r="E19" s="67"/>
      <c r="F19" s="67"/>
      <c r="G19" s="67"/>
      <c r="H19" s="67"/>
      <c r="I19" s="67"/>
      <c r="J19" s="67"/>
      <c r="K19" s="67"/>
      <c r="L19" s="44"/>
      <c r="M19" s="43"/>
    </row>
    <row r="20" spans="1:13" s="37" customFormat="1" ht="30" customHeight="1" thickBot="1">
      <c r="A20" s="36"/>
      <c r="B20" s="42">
        <v>4</v>
      </c>
      <c r="C20" s="64" t="str">
        <f ca="1">IF(ISBLANK(INDIRECT(ADDRESS(B20*2+2,3))),"",INDIRECT(ADDRESS(B20*2+2,3)))</f>
        <v xml:space="preserve"> (пропуск)</v>
      </c>
      <c r="D20" s="64"/>
      <c r="E20" s="65"/>
      <c r="F20" s="38">
        <v>7</v>
      </c>
      <c r="G20" s="39">
        <v>13</v>
      </c>
      <c r="H20" s="66" t="str">
        <f ca="1">IF(ISBLANK(INDIRECT(ADDRESS(K20*2+2,3))),"",INDIRECT(ADDRESS(K20*2+2,3)))</f>
        <v>Дегтярева Мила</v>
      </c>
      <c r="I20" s="64"/>
      <c r="J20" s="64"/>
      <c r="K20" s="42">
        <v>3</v>
      </c>
      <c r="L20" s="44" t="s">
        <v>17</v>
      </c>
      <c r="M20" s="43"/>
    </row>
    <row r="21" spans="1:13" s="37" customFormat="1" ht="30" customHeight="1" thickBot="1">
      <c r="A21" s="36"/>
      <c r="B21" s="42">
        <v>1</v>
      </c>
      <c r="C21" s="64" t="str">
        <f ca="1">IF(ISBLANK(INDIRECT(ADDRESS(B21*2+2,3))),"",INDIRECT(ADDRESS(B21*2+2,3)))</f>
        <v>Мусина Ева</v>
      </c>
      <c r="D21" s="64"/>
      <c r="E21" s="65"/>
      <c r="F21" s="38">
        <v>13</v>
      </c>
      <c r="G21" s="39">
        <v>4</v>
      </c>
      <c r="H21" s="66" t="str">
        <f ca="1">IF(ISBLANK(INDIRECT(ADDRESS(K21*2+2,3))),"",INDIRECT(ADDRESS(K21*2+2,3)))</f>
        <v>Серегина Ольга</v>
      </c>
      <c r="I21" s="64"/>
      <c r="J21" s="64"/>
      <c r="K21" s="42">
        <v>2</v>
      </c>
      <c r="L21" s="44" t="s">
        <v>18</v>
      </c>
      <c r="M21" s="43"/>
    </row>
    <row r="22" spans="1:13" s="37" customFormat="1" ht="30" customHeight="1">
      <c r="A22" s="36"/>
      <c r="L22" s="44"/>
      <c r="M22" s="43"/>
    </row>
    <row r="23" spans="1:13" s="37" customFormat="1" ht="30" customHeight="1" thickBot="1">
      <c r="A23" s="36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L23" s="44"/>
      <c r="M23" s="43"/>
    </row>
    <row r="24" spans="1:13" s="37" customFormat="1" ht="30" customHeight="1" thickBot="1">
      <c r="A24" s="36"/>
      <c r="B24" s="42">
        <v>2</v>
      </c>
      <c r="C24" s="64" t="str">
        <f ca="1">IF(ISBLANK(INDIRECT(ADDRESS(B24*2+2,3))),"",INDIRECT(ADDRESS(B24*2+2,3)))</f>
        <v>Серегина Ольга</v>
      </c>
      <c r="D24" s="64"/>
      <c r="E24" s="65"/>
      <c r="F24" s="38">
        <v>13</v>
      </c>
      <c r="G24" s="39">
        <v>7</v>
      </c>
      <c r="H24" s="66" t="str">
        <f ca="1">IF(ISBLANK(INDIRECT(ADDRESS(K24*2+2,3))),"",INDIRECT(ADDRESS(K24*2+2,3)))</f>
        <v xml:space="preserve"> (пропуск)</v>
      </c>
      <c r="I24" s="64"/>
      <c r="J24" s="64"/>
      <c r="K24" s="42">
        <v>4</v>
      </c>
      <c r="L24" s="44" t="s">
        <v>19</v>
      </c>
      <c r="M24" s="43"/>
    </row>
    <row r="25" spans="1:13" s="37" customFormat="1" ht="30" customHeight="1" thickBot="1">
      <c r="A25" s="36"/>
      <c r="B25" s="42">
        <v>3</v>
      </c>
      <c r="C25" s="64" t="str">
        <f ca="1">IF(ISBLANK(INDIRECT(ADDRESS(B25*2+2,3))),"",INDIRECT(ADDRESS(B25*2+2,3)))</f>
        <v>Дегтярева Мила</v>
      </c>
      <c r="D25" s="64"/>
      <c r="E25" s="65"/>
      <c r="F25" s="38">
        <v>6</v>
      </c>
      <c r="G25" s="39">
        <v>13</v>
      </c>
      <c r="H25" s="66" t="str">
        <f ca="1">IF(ISBLANK(INDIRECT(ADDRESS(K25*2+2,3))),"",INDIRECT(ADDRESS(K25*2+2,3)))</f>
        <v>Мусина Ева</v>
      </c>
      <c r="I25" s="64"/>
      <c r="J25" s="64"/>
      <c r="K25" s="42">
        <v>1</v>
      </c>
      <c r="L25" s="44" t="s">
        <v>20</v>
      </c>
      <c r="M25" s="43"/>
    </row>
    <row r="29" spans="1:13">
      <c r="B29" t="s">
        <v>67</v>
      </c>
      <c r="G29" t="s">
        <v>68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L8:L9"/>
    <mergeCell ref="B10:B11"/>
    <mergeCell ref="C10:E11"/>
    <mergeCell ref="J10:J11"/>
    <mergeCell ref="L10:L11"/>
    <mergeCell ref="B8:B9"/>
    <mergeCell ref="C8:E9"/>
    <mergeCell ref="J8:J9"/>
    <mergeCell ref="C17:E17"/>
    <mergeCell ref="H17:J17"/>
    <mergeCell ref="B19:K19"/>
    <mergeCell ref="B1:K1"/>
    <mergeCell ref="B6:B7"/>
    <mergeCell ref="C6:E7"/>
    <mergeCell ref="J6:J7"/>
    <mergeCell ref="B15:K15"/>
    <mergeCell ref="C16:E16"/>
    <mergeCell ref="H16:J16"/>
    <mergeCell ref="L6:L7"/>
    <mergeCell ref="C3:E3"/>
    <mergeCell ref="B4:B5"/>
    <mergeCell ref="C4:E5"/>
    <mergeCell ref="J4:J5"/>
    <mergeCell ref="L4:L5"/>
  </mergeCells>
  <phoneticPr fontId="9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76" t="s">
        <v>37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.75" thickBot="1"/>
    <row r="3" spans="1:13" ht="30" customHeight="1" thickBot="1">
      <c r="B3" s="23"/>
      <c r="C3" s="50" t="s">
        <v>0</v>
      </c>
      <c r="D3" s="51"/>
      <c r="E3" s="52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53">
        <v>1</v>
      </c>
      <c r="C4" s="55" t="s">
        <v>14</v>
      </c>
      <c r="D4" s="56"/>
      <c r="E4" s="57"/>
      <c r="F4" s="8" t="s">
        <v>7</v>
      </c>
      <c r="G4" s="4" t="str">
        <f ca="1">INDIRECT(ADDRESS(21,6))&amp;":"&amp;INDIRECT(ADDRESS(21,7))</f>
        <v>9:10</v>
      </c>
      <c r="H4" s="4" t="str">
        <f ca="1">INDIRECT(ADDRESS(25,7))&amp;":"&amp;INDIRECT(ADDRESS(25,6))</f>
        <v>7:13</v>
      </c>
      <c r="I4" s="19" t="str">
        <f ca="1">INDIRECT(ADDRESS(16,6))&amp;":"&amp;INDIRECT(ADDRESS(16,7))</f>
        <v>13:5</v>
      </c>
      <c r="J4" s="61">
        <f ca="1">IF(COUNT(F5:I5)=0,"",COUNTIF(F5:I5,"&gt;0")+0.5*COUNTIF(F5:I5,0))</f>
        <v>1</v>
      </c>
      <c r="K4" s="22"/>
      <c r="L4" s="63">
        <v>3</v>
      </c>
    </row>
    <row r="5" spans="1:13" ht="24" customHeight="1">
      <c r="B5" s="54"/>
      <c r="C5" s="58"/>
      <c r="D5" s="59"/>
      <c r="E5" s="60"/>
      <c r="F5" s="12" t="s">
        <v>7</v>
      </c>
      <c r="G5" s="15">
        <f ca="1">IF(LEN(INDIRECT(ADDRESS(ROW()-1, COLUMN())))=1,"",INDIRECT(ADDRESS(21,6))-INDIRECT(ADDRESS(21,7)))</f>
        <v>-1</v>
      </c>
      <c r="H5" s="15">
        <f ca="1">IF(LEN(INDIRECT(ADDRESS(ROW()-1, COLUMN())))=1,"",INDIRECT(ADDRESS(25,7))-INDIRECT(ADDRESS(25,6)))</f>
        <v>-6</v>
      </c>
      <c r="I5" s="16">
        <f ca="1">IF(LEN(INDIRECT(ADDRESS(ROW()-1, COLUMN())))=1,"",INDIRECT(ADDRESS(16,6))-INDIRECT(ADDRESS(16,7)))</f>
        <v>8</v>
      </c>
      <c r="J5" s="62"/>
      <c r="K5" s="15">
        <f ca="1">IF(COUNT(F5:I5)=0,"",SUM(F5:I5))</f>
        <v>1</v>
      </c>
      <c r="L5" s="49"/>
    </row>
    <row r="6" spans="1:13" ht="24" customHeight="1">
      <c r="B6" s="69">
        <v>2</v>
      </c>
      <c r="C6" s="58" t="s">
        <v>24</v>
      </c>
      <c r="D6" s="59"/>
      <c r="E6" s="60"/>
      <c r="F6" s="10" t="str">
        <f ca="1">INDIRECT(ADDRESS(21,7))&amp;":"&amp;INDIRECT(ADDRESS(21,6))</f>
        <v>10:9</v>
      </c>
      <c r="G6" s="6" t="s">
        <v>7</v>
      </c>
      <c r="H6" s="5" t="str">
        <f ca="1">INDIRECT(ADDRESS(17,6))&amp;":"&amp;INDIRECT(ADDRESS(17,7))</f>
        <v>4:13</v>
      </c>
      <c r="I6" s="9" t="str">
        <f ca="1">INDIRECT(ADDRESS(24,6))&amp;":"&amp;INDIRECT(ADDRESS(24,7))</f>
        <v>13:10</v>
      </c>
      <c r="J6" s="62">
        <f ca="1">IF(COUNT(F7:I7)=0,"",COUNTIF(F7:I7,"&gt;0")+0.5*COUNTIF(F7:I7,0))</f>
        <v>2</v>
      </c>
      <c r="K6" s="15"/>
      <c r="L6" s="49">
        <v>2</v>
      </c>
    </row>
    <row r="7" spans="1:13" ht="24" customHeight="1">
      <c r="B7" s="54"/>
      <c r="C7" s="58"/>
      <c r="D7" s="59"/>
      <c r="E7" s="60"/>
      <c r="F7" s="21">
        <f ca="1">IF(LEN(INDIRECT(ADDRESS(ROW()-1, COLUMN())))=1,"",INDIRECT(ADDRESS(21,7))-INDIRECT(ADDRESS(21,6)))</f>
        <v>1</v>
      </c>
      <c r="G7" s="13" t="s">
        <v>7</v>
      </c>
      <c r="H7" s="15">
        <f ca="1">IF(LEN(INDIRECT(ADDRESS(ROW()-1, COLUMN())))=1,"",INDIRECT(ADDRESS(17,6))-INDIRECT(ADDRESS(17,7)))</f>
        <v>-9</v>
      </c>
      <c r="I7" s="16">
        <f ca="1">IF(LEN(INDIRECT(ADDRESS(ROW()-1, COLUMN())))=1,"",INDIRECT(ADDRESS(24,6))-INDIRECT(ADDRESS(24,7)))</f>
        <v>3</v>
      </c>
      <c r="J7" s="62"/>
      <c r="K7" s="15">
        <f ca="1">IF(COUNT(F7:I7)=0,"",SUM(F7:I7))</f>
        <v>-5</v>
      </c>
      <c r="L7" s="49"/>
    </row>
    <row r="8" spans="1:13" ht="24" customHeight="1">
      <c r="B8" s="69">
        <v>3</v>
      </c>
      <c r="C8" s="58" t="s">
        <v>31</v>
      </c>
      <c r="D8" s="59"/>
      <c r="E8" s="60"/>
      <c r="F8" s="10" t="str">
        <f ca="1">INDIRECT(ADDRESS(25,6))&amp;":"&amp;INDIRECT(ADDRESS(25,7))</f>
        <v>13:7</v>
      </c>
      <c r="G8" s="5" t="str">
        <f ca="1">INDIRECT(ADDRESS(17,7))&amp;":"&amp;INDIRECT(ADDRESS(17,6))</f>
        <v>13:4</v>
      </c>
      <c r="H8" s="6" t="s">
        <v>7</v>
      </c>
      <c r="I8" s="9" t="str">
        <f ca="1">INDIRECT(ADDRESS(20,7))&amp;":"&amp;INDIRECT(ADDRESS(20,6))</f>
        <v>13:7</v>
      </c>
      <c r="J8" s="62">
        <f ca="1">IF(COUNT(F9:I9)=0,"",COUNTIF(F9:I9,"&gt;0")+0.5*COUNTIF(F9:I9,0))</f>
        <v>3</v>
      </c>
      <c r="K8" s="15"/>
      <c r="L8" s="49">
        <v>1</v>
      </c>
    </row>
    <row r="9" spans="1:13" ht="24" customHeight="1">
      <c r="B9" s="54"/>
      <c r="C9" s="58"/>
      <c r="D9" s="59"/>
      <c r="E9" s="60"/>
      <c r="F9" s="21">
        <f ca="1">IF(LEN(INDIRECT(ADDRESS(ROW()-1, COLUMN())))=1,"",INDIRECT(ADDRESS(25,6))-INDIRECT(ADDRESS(25,7)))</f>
        <v>6</v>
      </c>
      <c r="G9" s="15">
        <f ca="1">IF(LEN(INDIRECT(ADDRESS(ROW()-1, COLUMN())))=1,"",INDIRECT(ADDRESS(17,7))-INDIRECT(ADDRESS(17,6)))</f>
        <v>9</v>
      </c>
      <c r="H9" s="13" t="s">
        <v>7</v>
      </c>
      <c r="I9" s="16">
        <f ca="1">IF(LEN(INDIRECT(ADDRESS(ROW()-1, COLUMN())))=1,"",INDIRECT(ADDRESS(20,7))-INDIRECT(ADDRESS(20,6)))</f>
        <v>6</v>
      </c>
      <c r="J9" s="62"/>
      <c r="K9" s="15">
        <f ca="1">IF(COUNT(F9:I9)=0,"",SUM(F9:I9))</f>
        <v>21</v>
      </c>
      <c r="L9" s="49"/>
    </row>
    <row r="10" spans="1:13" ht="24" customHeight="1">
      <c r="B10" s="69">
        <v>4</v>
      </c>
      <c r="C10" s="58" t="s">
        <v>35</v>
      </c>
      <c r="D10" s="59"/>
      <c r="E10" s="60"/>
      <c r="F10" s="10" t="str">
        <f ca="1">INDIRECT(ADDRESS(16,7))&amp;":"&amp;INDIRECT(ADDRESS(16,6))</f>
        <v>5:13</v>
      </c>
      <c r="G10" s="5" t="str">
        <f ca="1">INDIRECT(ADDRESS(24,7))&amp;":"&amp;INDIRECT(ADDRESS(24,6))</f>
        <v>10:13</v>
      </c>
      <c r="H10" s="5" t="str">
        <f ca="1">INDIRECT(ADDRESS(20,6))&amp;":"&amp;INDIRECT(ADDRESS(20,7))</f>
        <v>7:13</v>
      </c>
      <c r="I10" s="11" t="s">
        <v>7</v>
      </c>
      <c r="J10" s="62">
        <f ca="1">IF(COUNT(F11:I11)=0,"",COUNTIF(F11:I11,"&gt;0")+0.5*COUNTIF(F11:I11,0))</f>
        <v>0</v>
      </c>
      <c r="K10" s="15"/>
      <c r="L10" s="49">
        <v>4</v>
      </c>
    </row>
    <row r="11" spans="1:13" ht="24" customHeight="1" thickBot="1">
      <c r="B11" s="70"/>
      <c r="C11" s="71"/>
      <c r="D11" s="72"/>
      <c r="E11" s="73"/>
      <c r="F11" s="18">
        <f ca="1">IF(LEN(INDIRECT(ADDRESS(ROW()-1, COLUMN())))=1,"",INDIRECT(ADDRESS(16,7))-INDIRECT(ADDRESS(16,6)))</f>
        <v>-8</v>
      </c>
      <c r="G11" s="17">
        <f ca="1">IF(LEN(INDIRECT(ADDRESS(ROW()-1, COLUMN())))=1,"",INDIRECT(ADDRESS(24,7))-INDIRECT(ADDRESS(24,6)))</f>
        <v>-3</v>
      </c>
      <c r="H11" s="17">
        <f ca="1">IF(LEN(INDIRECT(ADDRESS(ROW()-1, COLUMN())))=1,"",INDIRECT(ADDRESS(20,6))-INDIRECT(ADDRESS(20,7)))</f>
        <v>-6</v>
      </c>
      <c r="I11" s="14" t="s">
        <v>7</v>
      </c>
      <c r="J11" s="74"/>
      <c r="K11" s="17">
        <f ca="1">IF(COUNT(F11:I11)=0,"",SUM(F11:I11))</f>
        <v>-17</v>
      </c>
      <c r="L11" s="75"/>
    </row>
    <row r="15" spans="1:13" s="37" customFormat="1" ht="30" customHeight="1" thickBot="1">
      <c r="A15" s="36"/>
      <c r="B15" s="67" t="s">
        <v>4</v>
      </c>
      <c r="C15" s="67"/>
      <c r="D15" s="67"/>
      <c r="E15" s="67"/>
      <c r="F15" s="67"/>
      <c r="G15" s="67"/>
      <c r="H15" s="67"/>
      <c r="I15" s="67"/>
      <c r="J15" s="67"/>
      <c r="K15" s="67"/>
      <c r="M15" s="41"/>
    </row>
    <row r="16" spans="1:13" s="37" customFormat="1" ht="30" customHeight="1" thickBot="1">
      <c r="A16" s="36"/>
      <c r="B16" s="42">
        <v>1</v>
      </c>
      <c r="C16" s="64" t="str">
        <f ca="1">IF(ISBLANK(INDIRECT(ADDRESS(B16*2+2,3))),"",INDIRECT(ADDRESS(B16*2+2,3)))</f>
        <v>Тищенко Наталья</v>
      </c>
      <c r="D16" s="64"/>
      <c r="E16" s="65"/>
      <c r="F16" s="38">
        <v>13</v>
      </c>
      <c r="G16" s="39">
        <v>5</v>
      </c>
      <c r="H16" s="66" t="str">
        <f ca="1">IF(ISBLANK(INDIRECT(ADDRESS(K16*2+2,3))),"",INDIRECT(ADDRESS(K16*2+2,3)))</f>
        <v>Дегтярева Мила</v>
      </c>
      <c r="I16" s="64"/>
      <c r="J16" s="64"/>
      <c r="K16" s="42">
        <v>4</v>
      </c>
      <c r="L16" s="40" t="s">
        <v>17</v>
      </c>
      <c r="M16" s="43"/>
    </row>
    <row r="17" spans="1:13" s="37" customFormat="1" ht="30" customHeight="1" thickBot="1">
      <c r="A17" s="36"/>
      <c r="B17" s="42">
        <v>2</v>
      </c>
      <c r="C17" s="64" t="str">
        <f ca="1">IF(ISBLANK(INDIRECT(ADDRESS(B17*2+2,3))),"",INDIRECT(ADDRESS(B17*2+2,3)))</f>
        <v>Лукина Лариса</v>
      </c>
      <c r="D17" s="64"/>
      <c r="E17" s="65"/>
      <c r="F17" s="38">
        <v>4</v>
      </c>
      <c r="G17" s="39">
        <v>13</v>
      </c>
      <c r="H17" s="66" t="str">
        <f ca="1">IF(ISBLANK(INDIRECT(ADDRESS(K17*2+2,3))),"",INDIRECT(ADDRESS(K17*2+2,3)))</f>
        <v>Нефедова Юлия</v>
      </c>
      <c r="I17" s="64"/>
      <c r="J17" s="64"/>
      <c r="K17" s="42">
        <v>3</v>
      </c>
      <c r="L17" s="40" t="s">
        <v>18</v>
      </c>
      <c r="M17" s="43"/>
    </row>
    <row r="18" spans="1:13" s="37" customFormat="1" ht="30" customHeight="1">
      <c r="A18" s="36"/>
      <c r="M18" s="43"/>
    </row>
    <row r="19" spans="1:13" s="37" customFormat="1" ht="30" customHeight="1" thickBot="1">
      <c r="A19" s="36"/>
      <c r="B19" s="67" t="s">
        <v>5</v>
      </c>
      <c r="C19" s="67"/>
      <c r="D19" s="67"/>
      <c r="E19" s="67"/>
      <c r="F19" s="67"/>
      <c r="G19" s="67"/>
      <c r="H19" s="67"/>
      <c r="I19" s="67"/>
      <c r="J19" s="67"/>
      <c r="K19" s="67"/>
      <c r="M19" s="43"/>
    </row>
    <row r="20" spans="1:13" s="37" customFormat="1" ht="30" customHeight="1" thickBot="1">
      <c r="A20" s="36"/>
      <c r="B20" s="42">
        <v>4</v>
      </c>
      <c r="C20" s="64" t="str">
        <f ca="1">IF(ISBLANK(INDIRECT(ADDRESS(B20*2+2,3))),"",INDIRECT(ADDRESS(B20*2+2,3)))</f>
        <v>Дегтярева Мила</v>
      </c>
      <c r="D20" s="64"/>
      <c r="E20" s="65"/>
      <c r="F20" s="38">
        <v>7</v>
      </c>
      <c r="G20" s="39">
        <v>13</v>
      </c>
      <c r="H20" s="66" t="str">
        <f ca="1">IF(ISBLANK(INDIRECT(ADDRESS(K20*2+2,3))),"",INDIRECT(ADDRESS(K20*2+2,3)))</f>
        <v>Нефедова Юлия</v>
      </c>
      <c r="I20" s="64"/>
      <c r="J20" s="64"/>
      <c r="K20" s="42">
        <v>3</v>
      </c>
      <c r="L20" s="40" t="s">
        <v>19</v>
      </c>
      <c r="M20" s="43"/>
    </row>
    <row r="21" spans="1:13" s="37" customFormat="1" ht="30" customHeight="1" thickBot="1">
      <c r="A21" s="36"/>
      <c r="B21" s="42">
        <v>1</v>
      </c>
      <c r="C21" s="64" t="str">
        <f ca="1">IF(ISBLANK(INDIRECT(ADDRESS(B21*2+2,3))),"",INDIRECT(ADDRESS(B21*2+2,3)))</f>
        <v>Тищенко Наталья</v>
      </c>
      <c r="D21" s="64"/>
      <c r="E21" s="65"/>
      <c r="F21" s="38">
        <v>9</v>
      </c>
      <c r="G21" s="39">
        <v>10</v>
      </c>
      <c r="H21" s="66" t="str">
        <f ca="1">IF(ISBLANK(INDIRECT(ADDRESS(K21*2+2,3))),"",INDIRECT(ADDRESS(K21*2+2,3)))</f>
        <v>Лукина Лариса</v>
      </c>
      <c r="I21" s="64"/>
      <c r="J21" s="64"/>
      <c r="K21" s="42">
        <v>2</v>
      </c>
      <c r="L21" s="40" t="s">
        <v>20</v>
      </c>
      <c r="M21" s="43"/>
    </row>
    <row r="22" spans="1:13" s="37" customFormat="1" ht="30" customHeight="1">
      <c r="A22" s="36"/>
      <c r="M22" s="43"/>
    </row>
    <row r="23" spans="1:13" s="37" customFormat="1" ht="30" customHeight="1" thickBot="1">
      <c r="A23" s="36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M23" s="43"/>
    </row>
    <row r="24" spans="1:13" s="37" customFormat="1" ht="30" customHeight="1" thickBot="1">
      <c r="A24" s="36"/>
      <c r="B24" s="42">
        <v>2</v>
      </c>
      <c r="C24" s="64" t="str">
        <f ca="1">IF(ISBLANK(INDIRECT(ADDRESS(B24*2+2,3))),"",INDIRECT(ADDRESS(B24*2+2,3)))</f>
        <v>Лукина Лариса</v>
      </c>
      <c r="D24" s="64"/>
      <c r="E24" s="65"/>
      <c r="F24" s="38">
        <v>13</v>
      </c>
      <c r="G24" s="39">
        <v>10</v>
      </c>
      <c r="H24" s="66" t="str">
        <f ca="1">IF(ISBLANK(INDIRECT(ADDRESS(K24*2+2,3))),"",INDIRECT(ADDRESS(K24*2+2,3)))</f>
        <v>Дегтярева Мила</v>
      </c>
      <c r="I24" s="64"/>
      <c r="J24" s="64"/>
      <c r="K24" s="42">
        <v>4</v>
      </c>
      <c r="L24" s="40" t="s">
        <v>21</v>
      </c>
      <c r="M24" s="43"/>
    </row>
    <row r="25" spans="1:13" s="37" customFormat="1" ht="30" customHeight="1" thickBot="1">
      <c r="A25" s="36"/>
      <c r="B25" s="42">
        <v>3</v>
      </c>
      <c r="C25" s="64" t="str">
        <f ca="1">IF(ISBLANK(INDIRECT(ADDRESS(B25*2+2,3))),"",INDIRECT(ADDRESS(B25*2+2,3)))</f>
        <v>Нефедова Юлия</v>
      </c>
      <c r="D25" s="64"/>
      <c r="E25" s="65"/>
      <c r="F25" s="38">
        <v>13</v>
      </c>
      <c r="G25" s="39">
        <v>7</v>
      </c>
      <c r="H25" s="66" t="str">
        <f ca="1">IF(ISBLANK(INDIRECT(ADDRESS(K25*2+2,3))),"",INDIRECT(ADDRESS(K25*2+2,3)))</f>
        <v>Тищенко Наталья</v>
      </c>
      <c r="I25" s="64"/>
      <c r="J25" s="64"/>
      <c r="K25" s="42">
        <v>1</v>
      </c>
      <c r="L25" s="44" t="s">
        <v>22</v>
      </c>
      <c r="M25" s="43"/>
    </row>
    <row r="29" spans="1:13">
      <c r="B29" t="s">
        <v>67</v>
      </c>
      <c r="G29" t="s">
        <v>68</v>
      </c>
    </row>
  </sheetData>
  <sheetCalcPr fullCalcOnLoad="1"/>
  <mergeCells count="33">
    <mergeCell ref="L6:L7"/>
    <mergeCell ref="C3:E3"/>
    <mergeCell ref="L4:L5"/>
    <mergeCell ref="L8:L9"/>
    <mergeCell ref="B1:K1"/>
    <mergeCell ref="B4:B5"/>
    <mergeCell ref="C4:E5"/>
    <mergeCell ref="J4:J5"/>
    <mergeCell ref="B6:B7"/>
    <mergeCell ref="C6:E7"/>
    <mergeCell ref="J6:J7"/>
    <mergeCell ref="B8:B9"/>
    <mergeCell ref="C8:E9"/>
    <mergeCell ref="J8:J9"/>
    <mergeCell ref="L10:L11"/>
    <mergeCell ref="B19:K19"/>
    <mergeCell ref="C17:E17"/>
    <mergeCell ref="H17:J17"/>
    <mergeCell ref="C16:E16"/>
    <mergeCell ref="H16:J16"/>
    <mergeCell ref="B15:K15"/>
    <mergeCell ref="B10:B11"/>
    <mergeCell ref="C10:E11"/>
    <mergeCell ref="J10:J11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76" t="s">
        <v>38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.75" thickBot="1"/>
    <row r="3" spans="1:13" ht="30" customHeight="1" thickBot="1">
      <c r="B3" s="23"/>
      <c r="C3" s="50" t="s">
        <v>0</v>
      </c>
      <c r="D3" s="51"/>
      <c r="E3" s="52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53">
        <v>1</v>
      </c>
      <c r="C4" s="55" t="s">
        <v>15</v>
      </c>
      <c r="D4" s="56"/>
      <c r="E4" s="57"/>
      <c r="F4" s="8" t="s">
        <v>7</v>
      </c>
      <c r="G4" s="4" t="str">
        <f ca="1">INDIRECT(ADDRESS(21,6))&amp;":"&amp;INDIRECT(ADDRESS(21,7))</f>
        <v>5:13</v>
      </c>
      <c r="H4" s="4" t="str">
        <f ca="1">INDIRECT(ADDRESS(25,7))&amp;":"&amp;INDIRECT(ADDRESS(25,6))</f>
        <v>0:13</v>
      </c>
      <c r="I4" s="19" t="str">
        <f ca="1">INDIRECT(ADDRESS(16,6))&amp;":"&amp;INDIRECT(ADDRESS(16,7))</f>
        <v>4:13</v>
      </c>
      <c r="J4" s="61">
        <f ca="1">IF(COUNT(F5:I5)=0,"",COUNTIF(F5:I5,"&gt;0")+0.5*COUNTIF(F5:I5,0))</f>
        <v>0</v>
      </c>
      <c r="K4" s="22"/>
      <c r="L4" s="63">
        <v>4</v>
      </c>
    </row>
    <row r="5" spans="1:13" ht="24" customHeight="1">
      <c r="B5" s="54"/>
      <c r="C5" s="58"/>
      <c r="D5" s="59"/>
      <c r="E5" s="60"/>
      <c r="F5" s="12" t="s">
        <v>7</v>
      </c>
      <c r="G5" s="15">
        <f ca="1">IF(LEN(INDIRECT(ADDRESS(ROW()-1, COLUMN())))=1,"",INDIRECT(ADDRESS(21,6))-INDIRECT(ADDRESS(21,7)))</f>
        <v>-8</v>
      </c>
      <c r="H5" s="15">
        <f ca="1">IF(LEN(INDIRECT(ADDRESS(ROW()-1, COLUMN())))=1,"",INDIRECT(ADDRESS(25,7))-INDIRECT(ADDRESS(25,6)))</f>
        <v>-13</v>
      </c>
      <c r="I5" s="16">
        <f ca="1">IF(LEN(INDIRECT(ADDRESS(ROW()-1, COLUMN())))=1,"",INDIRECT(ADDRESS(16,6))-INDIRECT(ADDRESS(16,7)))</f>
        <v>-9</v>
      </c>
      <c r="J5" s="62"/>
      <c r="K5" s="15">
        <f ca="1">IF(COUNT(F5:I5)=0,"",SUM(F5:I5))</f>
        <v>-30</v>
      </c>
      <c r="L5" s="49"/>
    </row>
    <row r="6" spans="1:13" ht="24" customHeight="1">
      <c r="B6" s="69">
        <v>2</v>
      </c>
      <c r="C6" s="58" t="s">
        <v>23</v>
      </c>
      <c r="D6" s="59"/>
      <c r="E6" s="60"/>
      <c r="F6" s="10" t="str">
        <f ca="1">INDIRECT(ADDRESS(21,7))&amp;":"&amp;INDIRECT(ADDRESS(21,6))</f>
        <v>13:5</v>
      </c>
      <c r="G6" s="6" t="s">
        <v>7</v>
      </c>
      <c r="H6" s="5" t="str">
        <f ca="1">INDIRECT(ADDRESS(17,6))&amp;":"&amp;INDIRECT(ADDRESS(17,7))</f>
        <v>13:5</v>
      </c>
      <c r="I6" s="9" t="str">
        <f ca="1">INDIRECT(ADDRESS(24,6))&amp;":"&amp;INDIRECT(ADDRESS(24,7))</f>
        <v>1:13</v>
      </c>
      <c r="J6" s="62">
        <f ca="1">IF(COUNT(F7:I7)=0,"",COUNTIF(F7:I7,"&gt;0")+0.5*COUNTIF(F7:I7,0))</f>
        <v>2</v>
      </c>
      <c r="K6" s="15"/>
      <c r="L6" s="49">
        <v>2</v>
      </c>
    </row>
    <row r="7" spans="1:13" ht="24" customHeight="1">
      <c r="B7" s="54"/>
      <c r="C7" s="58"/>
      <c r="D7" s="59"/>
      <c r="E7" s="60"/>
      <c r="F7" s="21">
        <f ca="1">IF(LEN(INDIRECT(ADDRESS(ROW()-1, COLUMN())))=1,"",INDIRECT(ADDRESS(21,7))-INDIRECT(ADDRESS(21,6)))</f>
        <v>8</v>
      </c>
      <c r="G7" s="13" t="s">
        <v>7</v>
      </c>
      <c r="H7" s="15">
        <f ca="1">IF(LEN(INDIRECT(ADDRESS(ROW()-1, COLUMN())))=1,"",INDIRECT(ADDRESS(17,6))-INDIRECT(ADDRESS(17,7)))</f>
        <v>8</v>
      </c>
      <c r="I7" s="16">
        <f ca="1">IF(LEN(INDIRECT(ADDRESS(ROW()-1, COLUMN())))=1,"",INDIRECT(ADDRESS(24,6))-INDIRECT(ADDRESS(24,7)))</f>
        <v>-12</v>
      </c>
      <c r="J7" s="62"/>
      <c r="K7" s="15">
        <f ca="1">IF(COUNT(F7:I7)=0,"",SUM(F7:I7))</f>
        <v>4</v>
      </c>
      <c r="L7" s="49"/>
    </row>
    <row r="8" spans="1:13" ht="24" customHeight="1">
      <c r="B8" s="69">
        <v>3</v>
      </c>
      <c r="C8" s="58" t="s">
        <v>29</v>
      </c>
      <c r="D8" s="59"/>
      <c r="E8" s="60"/>
      <c r="F8" s="10" t="str">
        <f ca="1">INDIRECT(ADDRESS(25,6))&amp;":"&amp;INDIRECT(ADDRESS(25,7))</f>
        <v>13:0</v>
      </c>
      <c r="G8" s="5" t="str">
        <f ca="1">INDIRECT(ADDRESS(17,7))&amp;":"&amp;INDIRECT(ADDRESS(17,6))</f>
        <v>5:13</v>
      </c>
      <c r="H8" s="6" t="s">
        <v>7</v>
      </c>
      <c r="I8" s="9" t="str">
        <f ca="1">INDIRECT(ADDRESS(20,7))&amp;":"&amp;INDIRECT(ADDRESS(20,6))</f>
        <v>12:13</v>
      </c>
      <c r="J8" s="62">
        <f ca="1">IF(COUNT(F9:I9)=0,"",COUNTIF(F9:I9,"&gt;0")+0.5*COUNTIF(F9:I9,0))</f>
        <v>1</v>
      </c>
      <c r="K8" s="15"/>
      <c r="L8" s="49">
        <v>3</v>
      </c>
    </row>
    <row r="9" spans="1:13" ht="24" customHeight="1">
      <c r="B9" s="54"/>
      <c r="C9" s="58"/>
      <c r="D9" s="59"/>
      <c r="E9" s="60"/>
      <c r="F9" s="21">
        <f ca="1">IF(LEN(INDIRECT(ADDRESS(ROW()-1, COLUMN())))=1,"",INDIRECT(ADDRESS(25,6))-INDIRECT(ADDRESS(25,7)))</f>
        <v>13</v>
      </c>
      <c r="G9" s="15">
        <f ca="1">IF(LEN(INDIRECT(ADDRESS(ROW()-1, COLUMN())))=1,"",INDIRECT(ADDRESS(17,7))-INDIRECT(ADDRESS(17,6)))</f>
        <v>-8</v>
      </c>
      <c r="H9" s="13" t="s">
        <v>7</v>
      </c>
      <c r="I9" s="16">
        <f ca="1">IF(LEN(INDIRECT(ADDRESS(ROW()-1, COLUMN())))=1,"",INDIRECT(ADDRESS(20,7))-INDIRECT(ADDRESS(20,6)))</f>
        <v>-1</v>
      </c>
      <c r="J9" s="62"/>
      <c r="K9" s="15">
        <f ca="1">IF(COUNT(F9:I9)=0,"",SUM(F9:I9))</f>
        <v>4</v>
      </c>
      <c r="L9" s="49"/>
    </row>
    <row r="10" spans="1:13" ht="24" customHeight="1">
      <c r="B10" s="69">
        <v>4</v>
      </c>
      <c r="C10" s="58" t="s">
        <v>33</v>
      </c>
      <c r="D10" s="59"/>
      <c r="E10" s="60"/>
      <c r="F10" s="10" t="str">
        <f ca="1">INDIRECT(ADDRESS(16,7))&amp;":"&amp;INDIRECT(ADDRESS(16,6))</f>
        <v>13:4</v>
      </c>
      <c r="G10" s="5" t="str">
        <f ca="1">INDIRECT(ADDRESS(24,7))&amp;":"&amp;INDIRECT(ADDRESS(24,6))</f>
        <v>13:1</v>
      </c>
      <c r="H10" s="5" t="str">
        <f ca="1">INDIRECT(ADDRESS(20,6))&amp;":"&amp;INDIRECT(ADDRESS(20,7))</f>
        <v>13:12</v>
      </c>
      <c r="I10" s="11" t="s">
        <v>7</v>
      </c>
      <c r="J10" s="62">
        <f ca="1">IF(COUNT(F11:I11)=0,"",COUNTIF(F11:I11,"&gt;0")+0.5*COUNTIF(F11:I11,0))</f>
        <v>3</v>
      </c>
      <c r="K10" s="15"/>
      <c r="L10" s="49">
        <v>1</v>
      </c>
    </row>
    <row r="11" spans="1:13" ht="24" customHeight="1" thickBot="1">
      <c r="B11" s="70"/>
      <c r="C11" s="71"/>
      <c r="D11" s="72"/>
      <c r="E11" s="73"/>
      <c r="F11" s="18">
        <f ca="1">IF(LEN(INDIRECT(ADDRESS(ROW()-1, COLUMN())))=1,"",INDIRECT(ADDRESS(16,7))-INDIRECT(ADDRESS(16,6)))</f>
        <v>9</v>
      </c>
      <c r="G11" s="17">
        <f ca="1">IF(LEN(INDIRECT(ADDRESS(ROW()-1, COLUMN())))=1,"",INDIRECT(ADDRESS(24,7))-INDIRECT(ADDRESS(24,6)))</f>
        <v>12</v>
      </c>
      <c r="H11" s="17">
        <f ca="1">IF(LEN(INDIRECT(ADDRESS(ROW()-1, COLUMN())))=1,"",INDIRECT(ADDRESS(20,6))-INDIRECT(ADDRESS(20,7)))</f>
        <v>1</v>
      </c>
      <c r="I11" s="14" t="s">
        <v>7</v>
      </c>
      <c r="J11" s="74"/>
      <c r="K11" s="17">
        <f ca="1">IF(COUNT(F11:I11)=0,"",SUM(F11:I11))</f>
        <v>22</v>
      </c>
      <c r="L11" s="75"/>
    </row>
    <row r="15" spans="1:13" s="37" customFormat="1" ht="30" customHeight="1" thickBot="1">
      <c r="A15" s="36"/>
      <c r="B15" s="67" t="s">
        <v>4</v>
      </c>
      <c r="C15" s="67"/>
      <c r="D15" s="67"/>
      <c r="E15" s="67"/>
      <c r="F15" s="67"/>
      <c r="G15" s="67"/>
      <c r="H15" s="67"/>
      <c r="I15" s="67"/>
      <c r="J15" s="67"/>
      <c r="K15" s="67"/>
      <c r="L15" s="44"/>
      <c r="M15" s="41"/>
    </row>
    <row r="16" spans="1:13" s="37" customFormat="1" ht="30" customHeight="1" thickBot="1">
      <c r="A16" s="36"/>
      <c r="B16" s="42">
        <v>1</v>
      </c>
      <c r="C16" s="64" t="str">
        <f ca="1">IF(ISBLANK(INDIRECT(ADDRESS(B16*2+2,3))),"",INDIRECT(ADDRESS(B16*2+2,3)))</f>
        <v>Кочедыкова Ольга</v>
      </c>
      <c r="D16" s="64"/>
      <c r="E16" s="65"/>
      <c r="F16" s="38">
        <v>4</v>
      </c>
      <c r="G16" s="39">
        <v>13</v>
      </c>
      <c r="H16" s="66" t="str">
        <f ca="1">IF(ISBLANK(INDIRECT(ADDRESS(K16*2+2,3))),"",INDIRECT(ADDRESS(K16*2+2,3)))</f>
        <v>Мусина Ева</v>
      </c>
      <c r="I16" s="64"/>
      <c r="J16" s="64"/>
      <c r="K16" s="42">
        <v>4</v>
      </c>
      <c r="L16" s="44" t="s">
        <v>19</v>
      </c>
      <c r="M16" s="43"/>
    </row>
    <row r="17" spans="1:13" s="37" customFormat="1" ht="30" customHeight="1" thickBot="1">
      <c r="A17" s="36"/>
      <c r="B17" s="42">
        <v>2</v>
      </c>
      <c r="C17" s="64" t="str">
        <f ca="1">IF(ISBLANK(INDIRECT(ADDRESS(B17*2+2,3))),"",INDIRECT(ADDRESS(B17*2+2,3)))</f>
        <v>Кочетова Валерия</v>
      </c>
      <c r="D17" s="64"/>
      <c r="E17" s="65"/>
      <c r="F17" s="38">
        <v>13</v>
      </c>
      <c r="G17" s="39">
        <v>5</v>
      </c>
      <c r="H17" s="66" t="str">
        <f ca="1">IF(ISBLANK(INDIRECT(ADDRESS(K17*2+2,3))),"",INDIRECT(ADDRESS(K17*2+2,3)))</f>
        <v>Михеева Оксана</v>
      </c>
      <c r="I17" s="64"/>
      <c r="J17" s="64"/>
      <c r="K17" s="42">
        <v>3</v>
      </c>
      <c r="L17" s="44" t="s">
        <v>20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67" t="s">
        <v>5</v>
      </c>
      <c r="C19" s="67"/>
      <c r="D19" s="67"/>
      <c r="E19" s="67"/>
      <c r="F19" s="67"/>
      <c r="G19" s="67"/>
      <c r="H19" s="67"/>
      <c r="I19" s="67"/>
      <c r="J19" s="67"/>
      <c r="K19" s="67"/>
      <c r="L19" s="44"/>
      <c r="M19" s="43"/>
    </row>
    <row r="20" spans="1:13" s="37" customFormat="1" ht="30" customHeight="1" thickBot="1">
      <c r="A20" s="36"/>
      <c r="B20" s="42">
        <v>4</v>
      </c>
      <c r="C20" s="64" t="str">
        <f ca="1">IF(ISBLANK(INDIRECT(ADDRESS(B20*2+2,3))),"",INDIRECT(ADDRESS(B20*2+2,3)))</f>
        <v>Мусина Ева</v>
      </c>
      <c r="D20" s="64"/>
      <c r="E20" s="65"/>
      <c r="F20" s="38">
        <v>13</v>
      </c>
      <c r="G20" s="39">
        <v>12</v>
      </c>
      <c r="H20" s="66" t="str">
        <f ca="1">IF(ISBLANK(INDIRECT(ADDRESS(K20*2+2,3))),"",INDIRECT(ADDRESS(K20*2+2,3)))</f>
        <v>Михеева Оксана</v>
      </c>
      <c r="I20" s="64"/>
      <c r="J20" s="64"/>
      <c r="K20" s="42">
        <v>3</v>
      </c>
      <c r="L20" s="44" t="s">
        <v>21</v>
      </c>
      <c r="M20" s="43"/>
    </row>
    <row r="21" spans="1:13" s="37" customFormat="1" ht="30" customHeight="1" thickBot="1">
      <c r="A21" s="36"/>
      <c r="B21" s="42">
        <v>1</v>
      </c>
      <c r="C21" s="64" t="str">
        <f ca="1">IF(ISBLANK(INDIRECT(ADDRESS(B21*2+2,3))),"",INDIRECT(ADDRESS(B21*2+2,3)))</f>
        <v>Кочедыкова Ольга</v>
      </c>
      <c r="D21" s="64"/>
      <c r="E21" s="65"/>
      <c r="F21" s="38">
        <v>5</v>
      </c>
      <c r="G21" s="39">
        <v>13</v>
      </c>
      <c r="H21" s="66" t="str">
        <f ca="1">IF(ISBLANK(INDIRECT(ADDRESS(K21*2+2,3))),"",INDIRECT(ADDRESS(K21*2+2,3)))</f>
        <v>Кочетова Валерия</v>
      </c>
      <c r="I21" s="64"/>
      <c r="J21" s="64"/>
      <c r="K21" s="42">
        <v>2</v>
      </c>
      <c r="L21" s="44" t="s">
        <v>22</v>
      </c>
      <c r="M21" s="43"/>
    </row>
    <row r="22" spans="1:13" s="37" customFormat="1" ht="30" customHeight="1">
      <c r="A22" s="36"/>
      <c r="L22" s="44"/>
      <c r="M22" s="43"/>
    </row>
    <row r="23" spans="1:13" s="37" customFormat="1" ht="30" customHeight="1" thickBot="1">
      <c r="A23" s="36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L23" s="44"/>
      <c r="M23" s="43"/>
    </row>
    <row r="24" spans="1:13" s="37" customFormat="1" ht="30" customHeight="1" thickBot="1">
      <c r="A24" s="36"/>
      <c r="B24" s="42">
        <v>2</v>
      </c>
      <c r="C24" s="64" t="str">
        <f ca="1">IF(ISBLANK(INDIRECT(ADDRESS(B24*2+2,3))),"",INDIRECT(ADDRESS(B24*2+2,3)))</f>
        <v>Кочетова Валерия</v>
      </c>
      <c r="D24" s="64"/>
      <c r="E24" s="65"/>
      <c r="F24" s="38">
        <v>1</v>
      </c>
      <c r="G24" s="39">
        <v>13</v>
      </c>
      <c r="H24" s="66" t="str">
        <f ca="1">IF(ISBLANK(INDIRECT(ADDRESS(K24*2+2,3))),"",INDIRECT(ADDRESS(K24*2+2,3)))</f>
        <v>Мусина Ева</v>
      </c>
      <c r="I24" s="64"/>
      <c r="J24" s="64"/>
      <c r="K24" s="42">
        <v>4</v>
      </c>
      <c r="L24" s="44" t="s">
        <v>27</v>
      </c>
      <c r="M24" s="43"/>
    </row>
    <row r="25" spans="1:13" s="37" customFormat="1" ht="30" customHeight="1" thickBot="1">
      <c r="A25" s="36"/>
      <c r="B25" s="42">
        <v>3</v>
      </c>
      <c r="C25" s="64" t="str">
        <f ca="1">IF(ISBLANK(INDIRECT(ADDRESS(B25*2+2,3))),"",INDIRECT(ADDRESS(B25*2+2,3)))</f>
        <v>Михеева Оксана</v>
      </c>
      <c r="D25" s="64"/>
      <c r="E25" s="65"/>
      <c r="F25" s="38">
        <v>13</v>
      </c>
      <c r="G25" s="39">
        <v>0</v>
      </c>
      <c r="H25" s="66" t="str">
        <f ca="1">IF(ISBLANK(INDIRECT(ADDRESS(K25*2+2,3))),"",INDIRECT(ADDRESS(K25*2+2,3)))</f>
        <v>Кочедыкова Ольга</v>
      </c>
      <c r="I25" s="64"/>
      <c r="J25" s="64"/>
      <c r="K25" s="42">
        <v>1</v>
      </c>
      <c r="L25" s="44" t="s">
        <v>28</v>
      </c>
      <c r="M25" s="43"/>
    </row>
    <row r="29" spans="1:13">
      <c r="B29" t="s">
        <v>67</v>
      </c>
      <c r="G29" t="s">
        <v>68</v>
      </c>
    </row>
  </sheetData>
  <sheetCalcPr fullCalcOnLoad="1"/>
  <mergeCells count="33">
    <mergeCell ref="L6:L7"/>
    <mergeCell ref="C3:E3"/>
    <mergeCell ref="L4:L5"/>
    <mergeCell ref="L8:L9"/>
    <mergeCell ref="B1:K1"/>
    <mergeCell ref="B4:B5"/>
    <mergeCell ref="C4:E5"/>
    <mergeCell ref="J4:J5"/>
    <mergeCell ref="B6:B7"/>
    <mergeCell ref="C6:E7"/>
    <mergeCell ref="J6:J7"/>
    <mergeCell ref="B8:B9"/>
    <mergeCell ref="C8:E9"/>
    <mergeCell ref="J8:J9"/>
    <mergeCell ref="L10:L11"/>
    <mergeCell ref="B19:K19"/>
    <mergeCell ref="C17:E17"/>
    <mergeCell ref="H17:J17"/>
    <mergeCell ref="C16:E16"/>
    <mergeCell ref="H16:J16"/>
    <mergeCell ref="B15:K15"/>
    <mergeCell ref="B10:B11"/>
    <mergeCell ref="C10:E11"/>
    <mergeCell ref="J10:J11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9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76" t="s">
        <v>39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.75" thickBot="1"/>
    <row r="3" spans="1:13" ht="30" customHeight="1" thickBot="1">
      <c r="B3" s="23"/>
      <c r="C3" s="50" t="s">
        <v>0</v>
      </c>
      <c r="D3" s="51"/>
      <c r="E3" s="52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53">
        <v>1</v>
      </c>
      <c r="C4" s="55" t="s">
        <v>40</v>
      </c>
      <c r="D4" s="56"/>
      <c r="E4" s="57"/>
      <c r="F4" s="8" t="s">
        <v>7</v>
      </c>
      <c r="G4" s="4" t="str">
        <f ca="1">INDIRECT(ADDRESS(21,6))&amp;":"&amp;INDIRECT(ADDRESS(21,7))</f>
        <v>2:13</v>
      </c>
      <c r="H4" s="4" t="str">
        <f ca="1">INDIRECT(ADDRESS(25,7))&amp;":"&amp;INDIRECT(ADDRESS(25,6))</f>
        <v>7:13</v>
      </c>
      <c r="I4" s="19" t="str">
        <f ca="1">INDIRECT(ADDRESS(16,6))&amp;":"&amp;INDIRECT(ADDRESS(16,7))</f>
        <v>13:7</v>
      </c>
      <c r="J4" s="61">
        <f ca="1">IF(COUNT(F5:I5)=0,"",COUNTIF(F5:I5,"&gt;0")+0.5*COUNTIF(F5:I5,0))</f>
        <v>1</v>
      </c>
      <c r="K4" s="22"/>
      <c r="L4" s="63">
        <v>3</v>
      </c>
    </row>
    <row r="5" spans="1:13" ht="24" customHeight="1">
      <c r="B5" s="54"/>
      <c r="C5" s="58"/>
      <c r="D5" s="59"/>
      <c r="E5" s="60"/>
      <c r="F5" s="12" t="s">
        <v>7</v>
      </c>
      <c r="G5" s="15">
        <f ca="1">IF(LEN(INDIRECT(ADDRESS(ROW()-1, COLUMN())))=1,"",INDIRECT(ADDRESS(21,6))-INDIRECT(ADDRESS(21,7)))</f>
        <v>-11</v>
      </c>
      <c r="H5" s="15">
        <f ca="1">IF(LEN(INDIRECT(ADDRESS(ROW()-1, COLUMN())))=1,"",INDIRECT(ADDRESS(25,7))-INDIRECT(ADDRESS(25,6)))</f>
        <v>-6</v>
      </c>
      <c r="I5" s="16">
        <f ca="1">IF(LEN(INDIRECT(ADDRESS(ROW()-1, COLUMN())))=1,"",INDIRECT(ADDRESS(16,6))-INDIRECT(ADDRESS(16,7)))</f>
        <v>6</v>
      </c>
      <c r="J5" s="62"/>
      <c r="K5" s="15">
        <f ca="1">IF(COUNT(F5:I5)=0,"",SUM(F5:I5))</f>
        <v>-11</v>
      </c>
      <c r="L5" s="49"/>
    </row>
    <row r="6" spans="1:13" ht="24" customHeight="1">
      <c r="B6" s="69">
        <v>2</v>
      </c>
      <c r="C6" s="58" t="s">
        <v>26</v>
      </c>
      <c r="D6" s="59"/>
      <c r="E6" s="60"/>
      <c r="F6" s="10" t="str">
        <f ca="1">INDIRECT(ADDRESS(21,7))&amp;":"&amp;INDIRECT(ADDRESS(21,6))</f>
        <v>13:2</v>
      </c>
      <c r="G6" s="6" t="s">
        <v>7</v>
      </c>
      <c r="H6" s="5" t="str">
        <f ca="1">INDIRECT(ADDRESS(17,6))&amp;":"&amp;INDIRECT(ADDRESS(17,7))</f>
        <v>6:13</v>
      </c>
      <c r="I6" s="9" t="str">
        <f ca="1">INDIRECT(ADDRESS(24,6))&amp;":"&amp;INDIRECT(ADDRESS(24,7))</f>
        <v>13:7</v>
      </c>
      <c r="J6" s="62">
        <f ca="1">IF(COUNT(F7:I7)=0,"",COUNTIF(F7:I7,"&gt;0")+0.5*COUNTIF(F7:I7,0))</f>
        <v>2</v>
      </c>
      <c r="K6" s="15"/>
      <c r="L6" s="49">
        <v>2</v>
      </c>
    </row>
    <row r="7" spans="1:13" ht="24" customHeight="1">
      <c r="B7" s="54"/>
      <c r="C7" s="58"/>
      <c r="D7" s="59"/>
      <c r="E7" s="60"/>
      <c r="F7" s="21">
        <f ca="1">IF(LEN(INDIRECT(ADDRESS(ROW()-1, COLUMN())))=1,"",INDIRECT(ADDRESS(21,7))-INDIRECT(ADDRESS(21,6)))</f>
        <v>11</v>
      </c>
      <c r="G7" s="13" t="s">
        <v>7</v>
      </c>
      <c r="H7" s="15">
        <f ca="1">IF(LEN(INDIRECT(ADDRESS(ROW()-1, COLUMN())))=1,"",INDIRECT(ADDRESS(17,6))-INDIRECT(ADDRESS(17,7)))</f>
        <v>-7</v>
      </c>
      <c r="I7" s="16">
        <f ca="1">IF(LEN(INDIRECT(ADDRESS(ROW()-1, COLUMN())))=1,"",INDIRECT(ADDRESS(24,6))-INDIRECT(ADDRESS(24,7)))</f>
        <v>6</v>
      </c>
      <c r="J7" s="62"/>
      <c r="K7" s="15">
        <f ca="1">IF(COUNT(F7:I7)=0,"",SUM(F7:I7))</f>
        <v>10</v>
      </c>
      <c r="L7" s="49"/>
    </row>
    <row r="8" spans="1:13" ht="24" customHeight="1">
      <c r="B8" s="69">
        <v>3</v>
      </c>
      <c r="C8" s="58" t="s">
        <v>30</v>
      </c>
      <c r="D8" s="59"/>
      <c r="E8" s="60"/>
      <c r="F8" s="10" t="str">
        <f ca="1">INDIRECT(ADDRESS(25,6))&amp;":"&amp;INDIRECT(ADDRESS(25,7))</f>
        <v>13:7</v>
      </c>
      <c r="G8" s="5" t="str">
        <f ca="1">INDIRECT(ADDRESS(17,7))&amp;":"&amp;INDIRECT(ADDRESS(17,6))</f>
        <v>13:6</v>
      </c>
      <c r="H8" s="6" t="s">
        <v>7</v>
      </c>
      <c r="I8" s="9" t="str">
        <f ca="1">INDIRECT(ADDRESS(20,7))&amp;":"&amp;INDIRECT(ADDRESS(20,6))</f>
        <v>13:7</v>
      </c>
      <c r="J8" s="62">
        <f ca="1">IF(COUNT(F9:I9)=0,"",COUNTIF(F9:I9,"&gt;0")+0.5*COUNTIF(F9:I9,0))</f>
        <v>3</v>
      </c>
      <c r="K8" s="15"/>
      <c r="L8" s="49">
        <v>1</v>
      </c>
    </row>
    <row r="9" spans="1:13" ht="24" customHeight="1">
      <c r="B9" s="54"/>
      <c r="C9" s="58"/>
      <c r="D9" s="59"/>
      <c r="E9" s="60"/>
      <c r="F9" s="21">
        <f ca="1">IF(LEN(INDIRECT(ADDRESS(ROW()-1, COLUMN())))=1,"",INDIRECT(ADDRESS(25,6))-INDIRECT(ADDRESS(25,7)))</f>
        <v>6</v>
      </c>
      <c r="G9" s="15">
        <f ca="1">IF(LEN(INDIRECT(ADDRESS(ROW()-1, COLUMN())))=1,"",INDIRECT(ADDRESS(17,7))-INDIRECT(ADDRESS(17,6)))</f>
        <v>7</v>
      </c>
      <c r="H9" s="13" t="s">
        <v>7</v>
      </c>
      <c r="I9" s="16">
        <f ca="1">IF(LEN(INDIRECT(ADDRESS(ROW()-1, COLUMN())))=1,"",INDIRECT(ADDRESS(20,7))-INDIRECT(ADDRESS(20,6)))</f>
        <v>6</v>
      </c>
      <c r="J9" s="62"/>
      <c r="K9" s="15">
        <f ca="1">IF(COUNT(F9:I9)=0,"",SUM(F9:I9))</f>
        <v>19</v>
      </c>
      <c r="L9" s="49"/>
    </row>
    <row r="10" spans="1:13" ht="24" customHeight="1">
      <c r="B10" s="69">
        <v>4</v>
      </c>
      <c r="C10" s="58" t="s">
        <v>41</v>
      </c>
      <c r="D10" s="59"/>
      <c r="E10" s="60"/>
      <c r="F10" s="10" t="str">
        <f ca="1">INDIRECT(ADDRESS(16,7))&amp;":"&amp;INDIRECT(ADDRESS(16,6))</f>
        <v>7:13</v>
      </c>
      <c r="G10" s="5" t="str">
        <f ca="1">INDIRECT(ADDRESS(24,7))&amp;":"&amp;INDIRECT(ADDRESS(24,6))</f>
        <v>7:13</v>
      </c>
      <c r="H10" s="5" t="str">
        <f ca="1">INDIRECT(ADDRESS(20,6))&amp;":"&amp;INDIRECT(ADDRESS(20,7))</f>
        <v>7:13</v>
      </c>
      <c r="I10" s="11" t="s">
        <v>7</v>
      </c>
      <c r="J10" s="62">
        <f ca="1">IF(COUNT(F11:I11)=0,"",COUNTIF(F11:I11,"&gt;0")+0.5*COUNTIF(F11:I11,0))</f>
        <v>0</v>
      </c>
      <c r="K10" s="15"/>
      <c r="L10" s="49">
        <v>4</v>
      </c>
    </row>
    <row r="11" spans="1:13" ht="24" customHeight="1" thickBot="1">
      <c r="B11" s="70"/>
      <c r="C11" s="71"/>
      <c r="D11" s="72"/>
      <c r="E11" s="73"/>
      <c r="F11" s="18">
        <f ca="1">IF(LEN(INDIRECT(ADDRESS(ROW()-1, COLUMN())))=1,"",INDIRECT(ADDRESS(16,7))-INDIRECT(ADDRESS(16,6)))</f>
        <v>-6</v>
      </c>
      <c r="G11" s="17">
        <f ca="1">IF(LEN(INDIRECT(ADDRESS(ROW()-1, COLUMN())))=1,"",INDIRECT(ADDRESS(24,7))-INDIRECT(ADDRESS(24,6)))</f>
        <v>-6</v>
      </c>
      <c r="H11" s="17">
        <f ca="1">IF(LEN(INDIRECT(ADDRESS(ROW()-1, COLUMN())))=1,"",INDIRECT(ADDRESS(20,6))-INDIRECT(ADDRESS(20,7)))</f>
        <v>-6</v>
      </c>
      <c r="I11" s="14" t="s">
        <v>7</v>
      </c>
      <c r="J11" s="74"/>
      <c r="K11" s="17">
        <f ca="1">IF(COUNT(F11:I11)=0,"",SUM(F11:I11))</f>
        <v>-18</v>
      </c>
      <c r="L11" s="75"/>
    </row>
    <row r="15" spans="1:13" s="37" customFormat="1" ht="30" customHeight="1" thickBot="1">
      <c r="A15" s="36"/>
      <c r="B15" s="67" t="s">
        <v>4</v>
      </c>
      <c r="C15" s="67"/>
      <c r="D15" s="67"/>
      <c r="E15" s="67"/>
      <c r="F15" s="67"/>
      <c r="G15" s="67"/>
      <c r="H15" s="67"/>
      <c r="I15" s="67"/>
      <c r="J15" s="67"/>
      <c r="K15" s="67"/>
      <c r="M15" s="41"/>
    </row>
    <row r="16" spans="1:13" s="37" customFormat="1" ht="30" customHeight="1" thickBot="1">
      <c r="A16" s="36"/>
      <c r="B16" s="42">
        <v>1</v>
      </c>
      <c r="C16" s="64" t="str">
        <f ca="1">IF(ISBLANK(INDIRECT(ADDRESS(B16*2+2,3))),"",INDIRECT(ADDRESS(B16*2+2,3)))</f>
        <v>Богданова Этери</v>
      </c>
      <c r="D16" s="64"/>
      <c r="E16" s="65"/>
      <c r="F16" s="38">
        <v>13</v>
      </c>
      <c r="G16" s="39">
        <v>7</v>
      </c>
      <c r="H16" s="66" t="str">
        <f ca="1">IF(ISBLANK(INDIRECT(ADDRESS(K16*2+2,3))),"",INDIRECT(ADDRESS(K16*2+2,3)))</f>
        <v>(пропуск)</v>
      </c>
      <c r="I16" s="64"/>
      <c r="J16" s="64"/>
      <c r="K16" s="42">
        <v>4</v>
      </c>
      <c r="L16" s="44" t="s">
        <v>21</v>
      </c>
      <c r="M16" s="43"/>
    </row>
    <row r="17" spans="1:13" s="37" customFormat="1" ht="30" customHeight="1" thickBot="1">
      <c r="A17" s="36"/>
      <c r="B17" s="42">
        <v>2</v>
      </c>
      <c r="C17" s="64" t="str">
        <f ca="1">IF(ISBLANK(INDIRECT(ADDRESS(B17*2+2,3))),"",INDIRECT(ADDRESS(B17*2+2,3)))</f>
        <v>Гавриш Ирина</v>
      </c>
      <c r="D17" s="64"/>
      <c r="E17" s="65"/>
      <c r="F17" s="38">
        <v>6</v>
      </c>
      <c r="G17" s="39">
        <v>13</v>
      </c>
      <c r="H17" s="66" t="str">
        <f ca="1">IF(ISBLANK(INDIRECT(ADDRESS(K17*2+2,3))),"",INDIRECT(ADDRESS(K17*2+2,3)))</f>
        <v>Маркина Елена</v>
      </c>
      <c r="I17" s="64"/>
      <c r="J17" s="64"/>
      <c r="K17" s="42">
        <v>3</v>
      </c>
      <c r="L17" s="44" t="s">
        <v>22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67" t="s">
        <v>5</v>
      </c>
      <c r="C19" s="67"/>
      <c r="D19" s="67"/>
      <c r="E19" s="67"/>
      <c r="F19" s="67"/>
      <c r="G19" s="67"/>
      <c r="H19" s="67"/>
      <c r="I19" s="67"/>
      <c r="J19" s="67"/>
      <c r="K19" s="67"/>
      <c r="L19" s="44"/>
      <c r="M19" s="43"/>
    </row>
    <row r="20" spans="1:13" s="37" customFormat="1" ht="30" customHeight="1" thickBot="1">
      <c r="A20" s="36"/>
      <c r="B20" s="42">
        <v>4</v>
      </c>
      <c r="C20" s="64" t="str">
        <f ca="1">IF(ISBLANK(INDIRECT(ADDRESS(B20*2+2,3))),"",INDIRECT(ADDRESS(B20*2+2,3)))</f>
        <v>(пропуск)</v>
      </c>
      <c r="D20" s="64"/>
      <c r="E20" s="65"/>
      <c r="F20" s="38">
        <v>7</v>
      </c>
      <c r="G20" s="39">
        <v>13</v>
      </c>
      <c r="H20" s="66" t="str">
        <f ca="1">IF(ISBLANK(INDIRECT(ADDRESS(K20*2+2,3))),"",INDIRECT(ADDRESS(K20*2+2,3)))</f>
        <v>Маркина Елена</v>
      </c>
      <c r="I20" s="64"/>
      <c r="J20" s="64"/>
      <c r="K20" s="42">
        <v>3</v>
      </c>
      <c r="L20" s="44" t="s">
        <v>27</v>
      </c>
      <c r="M20" s="43"/>
    </row>
    <row r="21" spans="1:13" s="37" customFormat="1" ht="30" customHeight="1" thickBot="1">
      <c r="A21" s="36"/>
      <c r="B21" s="42">
        <v>1</v>
      </c>
      <c r="C21" s="64" t="str">
        <f ca="1">IF(ISBLANK(INDIRECT(ADDRESS(B21*2+2,3))),"",INDIRECT(ADDRESS(B21*2+2,3)))</f>
        <v>Богданова Этери</v>
      </c>
      <c r="D21" s="64"/>
      <c r="E21" s="65"/>
      <c r="F21" s="38">
        <v>2</v>
      </c>
      <c r="G21" s="39">
        <v>13</v>
      </c>
      <c r="H21" s="66" t="str">
        <f ca="1">IF(ISBLANK(INDIRECT(ADDRESS(K21*2+2,3))),"",INDIRECT(ADDRESS(K21*2+2,3)))</f>
        <v>Гавриш Ирина</v>
      </c>
      <c r="I21" s="64"/>
      <c r="J21" s="64"/>
      <c r="K21" s="42">
        <v>2</v>
      </c>
      <c r="L21" s="44" t="s">
        <v>28</v>
      </c>
      <c r="M21" s="43"/>
    </row>
    <row r="22" spans="1:13" s="37" customFormat="1" ht="30" customHeight="1">
      <c r="A22" s="36"/>
      <c r="L22" s="44"/>
      <c r="M22" s="43"/>
    </row>
    <row r="23" spans="1:13" s="37" customFormat="1" ht="30" customHeight="1" thickBot="1">
      <c r="A23" s="36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L23" s="44"/>
      <c r="M23" s="43"/>
    </row>
    <row r="24" spans="1:13" s="37" customFormat="1" ht="30" customHeight="1" thickBot="1">
      <c r="A24" s="36"/>
      <c r="B24" s="42">
        <v>2</v>
      </c>
      <c r="C24" s="64" t="str">
        <f ca="1">IF(ISBLANK(INDIRECT(ADDRESS(B24*2+2,3))),"",INDIRECT(ADDRESS(B24*2+2,3)))</f>
        <v>Гавриш Ирина</v>
      </c>
      <c r="D24" s="64"/>
      <c r="E24" s="65"/>
      <c r="F24" s="38">
        <v>13</v>
      </c>
      <c r="G24" s="39">
        <v>7</v>
      </c>
      <c r="H24" s="66" t="str">
        <f ca="1">IF(ISBLANK(INDIRECT(ADDRESS(K24*2+2,3))),"",INDIRECT(ADDRESS(K24*2+2,3)))</f>
        <v>(пропуск)</v>
      </c>
      <c r="I24" s="64"/>
      <c r="J24" s="64"/>
      <c r="K24" s="42">
        <v>4</v>
      </c>
      <c r="L24" s="44" t="s">
        <v>17</v>
      </c>
      <c r="M24" s="43"/>
    </row>
    <row r="25" spans="1:13" s="37" customFormat="1" ht="30" customHeight="1" thickBot="1">
      <c r="A25" s="36"/>
      <c r="B25" s="42">
        <v>3</v>
      </c>
      <c r="C25" s="64" t="str">
        <f ca="1">IF(ISBLANK(INDIRECT(ADDRESS(B25*2+2,3))),"",INDIRECT(ADDRESS(B25*2+2,3)))</f>
        <v>Маркина Елена</v>
      </c>
      <c r="D25" s="64"/>
      <c r="E25" s="65"/>
      <c r="F25" s="38">
        <v>13</v>
      </c>
      <c r="G25" s="39">
        <v>7</v>
      </c>
      <c r="H25" s="66" t="str">
        <f ca="1">IF(ISBLANK(INDIRECT(ADDRESS(K25*2+2,3))),"",INDIRECT(ADDRESS(K25*2+2,3)))</f>
        <v>Богданова Этери</v>
      </c>
      <c r="I25" s="64"/>
      <c r="J25" s="64"/>
      <c r="K25" s="42">
        <v>1</v>
      </c>
      <c r="L25" s="44" t="s">
        <v>18</v>
      </c>
      <c r="M25" s="43"/>
    </row>
    <row r="29" spans="1:13">
      <c r="B29" t="s">
        <v>67</v>
      </c>
      <c r="G29" t="s">
        <v>68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L8:L9"/>
    <mergeCell ref="B10:B11"/>
    <mergeCell ref="C10:E11"/>
    <mergeCell ref="J10:J11"/>
    <mergeCell ref="L10:L11"/>
    <mergeCell ref="B8:B9"/>
    <mergeCell ref="C8:E9"/>
    <mergeCell ref="J8:J9"/>
    <mergeCell ref="C17:E17"/>
    <mergeCell ref="H17:J17"/>
    <mergeCell ref="B19:K19"/>
    <mergeCell ref="B1:K1"/>
    <mergeCell ref="B6:B7"/>
    <mergeCell ref="C6:E7"/>
    <mergeCell ref="J6:J7"/>
    <mergeCell ref="B15:K15"/>
    <mergeCell ref="C16:E16"/>
    <mergeCell ref="H16:J16"/>
    <mergeCell ref="L6:L7"/>
    <mergeCell ref="C3:E3"/>
    <mergeCell ref="B4:B5"/>
    <mergeCell ref="C4:E5"/>
    <mergeCell ref="J4:J5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opLeftCell="A16" workbookViewId="0">
      <selection activeCell="B29" sqref="B29:K29"/>
    </sheetView>
  </sheetViews>
  <sheetFormatPr defaultRowHeight="15"/>
  <cols>
    <col min="1" max="1" width="4" style="26" customWidth="1"/>
    <col min="2" max="12" width="10.28515625" customWidth="1"/>
    <col min="13" max="13" width="10.28515625" style="34" customWidth="1"/>
    <col min="14" max="15" width="10.28515625" customWidth="1"/>
  </cols>
  <sheetData>
    <row r="1" spans="1:13" ht="40.5" customHeight="1">
      <c r="B1" s="76" t="s">
        <v>42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.75" thickBot="1"/>
    <row r="3" spans="1:13" ht="30" customHeight="1" thickBot="1">
      <c r="B3" s="23"/>
      <c r="C3" s="50" t="s">
        <v>0</v>
      </c>
      <c r="D3" s="51"/>
      <c r="E3" s="52"/>
      <c r="F3" s="1">
        <v>1</v>
      </c>
      <c r="G3" s="1">
        <v>2</v>
      </c>
      <c r="H3" s="2">
        <v>3</v>
      </c>
      <c r="I3" s="2">
        <v>4</v>
      </c>
      <c r="J3" s="23" t="s">
        <v>1</v>
      </c>
      <c r="K3" s="1" t="s">
        <v>3</v>
      </c>
      <c r="L3" s="20" t="s">
        <v>2</v>
      </c>
    </row>
    <row r="4" spans="1:13" ht="24" customHeight="1">
      <c r="B4" s="53">
        <v>1</v>
      </c>
      <c r="C4" s="55" t="s">
        <v>13</v>
      </c>
      <c r="D4" s="56"/>
      <c r="E4" s="57"/>
      <c r="F4" s="8" t="s">
        <v>7</v>
      </c>
      <c r="G4" s="4" t="str">
        <f ca="1">INDIRECT(ADDRESS(21,6))&amp;":"&amp;INDIRECT(ADDRESS(21,7))</f>
        <v>13:7</v>
      </c>
      <c r="H4" s="4" t="str">
        <f ca="1">INDIRECT(ADDRESS(25,7))&amp;":"&amp;INDIRECT(ADDRESS(25,6))</f>
        <v>6:13</v>
      </c>
      <c r="I4" s="19" t="str">
        <f ca="1">INDIRECT(ADDRESS(16,6))&amp;":"&amp;INDIRECT(ADDRESS(16,7))</f>
        <v>13:10</v>
      </c>
      <c r="J4" s="61">
        <f ca="1">IF(COUNT(F5:I5)=0,"",COUNTIF(F5:I5,"&gt;0")+0.5*COUNTIF(F5:I5,0))</f>
        <v>2</v>
      </c>
      <c r="K4" s="22"/>
      <c r="L4" s="63">
        <v>1</v>
      </c>
    </row>
    <row r="5" spans="1:13" ht="24" customHeight="1">
      <c r="B5" s="54"/>
      <c r="C5" s="58"/>
      <c r="D5" s="59"/>
      <c r="E5" s="60"/>
      <c r="F5" s="12" t="s">
        <v>7</v>
      </c>
      <c r="G5" s="15">
        <f ca="1">IF(LEN(INDIRECT(ADDRESS(ROW()-1, COLUMN())))=1,"",INDIRECT(ADDRESS(21,6))-INDIRECT(ADDRESS(21,7)))</f>
        <v>6</v>
      </c>
      <c r="H5" s="15">
        <f ca="1">IF(LEN(INDIRECT(ADDRESS(ROW()-1, COLUMN())))=1,"",INDIRECT(ADDRESS(25,7))-INDIRECT(ADDRESS(25,6)))</f>
        <v>-7</v>
      </c>
      <c r="I5" s="16">
        <f ca="1">IF(LEN(INDIRECT(ADDRESS(ROW()-1, COLUMN())))=1,"",INDIRECT(ADDRESS(16,6))-INDIRECT(ADDRESS(16,7)))</f>
        <v>3</v>
      </c>
      <c r="J5" s="62"/>
      <c r="K5" s="15">
        <f ca="1">IF(COUNT(F5:I5)=0,"",SUM(F5:I5))</f>
        <v>2</v>
      </c>
      <c r="L5" s="49"/>
    </row>
    <row r="6" spans="1:13" ht="24" customHeight="1">
      <c r="B6" s="69">
        <v>2</v>
      </c>
      <c r="C6" s="58" t="s">
        <v>25</v>
      </c>
      <c r="D6" s="59"/>
      <c r="E6" s="60"/>
      <c r="F6" s="10" t="str">
        <f ca="1">INDIRECT(ADDRESS(21,7))&amp;":"&amp;INDIRECT(ADDRESS(21,6))</f>
        <v>7:13</v>
      </c>
      <c r="G6" s="6" t="s">
        <v>7</v>
      </c>
      <c r="H6" s="5" t="str">
        <f ca="1">INDIRECT(ADDRESS(17,6))&amp;":"&amp;INDIRECT(ADDRESS(17,7))</f>
        <v>7:13</v>
      </c>
      <c r="I6" s="9" t="str">
        <f ca="1">INDIRECT(ADDRESS(24,6))&amp;":"&amp;INDIRECT(ADDRESS(24,7))</f>
        <v>7:13</v>
      </c>
      <c r="J6" s="62">
        <f ca="1">IF(COUNT(F7:I7)=0,"",COUNTIF(F7:I7,"&gt;0")+0.5*COUNTIF(F7:I7,0))</f>
        <v>0</v>
      </c>
      <c r="K6" s="15"/>
      <c r="L6" s="49">
        <v>4</v>
      </c>
    </row>
    <row r="7" spans="1:13" ht="24" customHeight="1">
      <c r="B7" s="54"/>
      <c r="C7" s="58"/>
      <c r="D7" s="59"/>
      <c r="E7" s="60"/>
      <c r="F7" s="21">
        <f ca="1">IF(LEN(INDIRECT(ADDRESS(ROW()-1, COLUMN())))=1,"",INDIRECT(ADDRESS(21,7))-INDIRECT(ADDRESS(21,6)))</f>
        <v>-6</v>
      </c>
      <c r="G7" s="13" t="s">
        <v>7</v>
      </c>
      <c r="H7" s="15">
        <f ca="1">IF(LEN(INDIRECT(ADDRESS(ROW()-1, COLUMN())))=1,"",INDIRECT(ADDRESS(17,6))-INDIRECT(ADDRESS(17,7)))</f>
        <v>-6</v>
      </c>
      <c r="I7" s="16">
        <f ca="1">IF(LEN(INDIRECT(ADDRESS(ROW()-1, COLUMN())))=1,"",INDIRECT(ADDRESS(24,6))-INDIRECT(ADDRESS(24,7)))</f>
        <v>-6</v>
      </c>
      <c r="J7" s="62"/>
      <c r="K7" s="15">
        <f ca="1">IF(COUNT(F7:I7)=0,"",SUM(F7:I7))</f>
        <v>-18</v>
      </c>
      <c r="L7" s="49"/>
    </row>
    <row r="8" spans="1:13" ht="24" customHeight="1">
      <c r="B8" s="69">
        <v>3</v>
      </c>
      <c r="C8" s="58" t="s">
        <v>43</v>
      </c>
      <c r="D8" s="59"/>
      <c r="E8" s="60"/>
      <c r="F8" s="10" t="str">
        <f ca="1">INDIRECT(ADDRESS(25,6))&amp;":"&amp;INDIRECT(ADDRESS(25,7))</f>
        <v>13:6</v>
      </c>
      <c r="G8" s="5" t="str">
        <f ca="1">INDIRECT(ADDRESS(17,7))&amp;":"&amp;INDIRECT(ADDRESS(17,6))</f>
        <v>13:7</v>
      </c>
      <c r="H8" s="6" t="s">
        <v>7</v>
      </c>
      <c r="I8" s="9" t="str">
        <f ca="1">INDIRECT(ADDRESS(20,7))&amp;":"&amp;INDIRECT(ADDRESS(20,6))</f>
        <v>13:4</v>
      </c>
      <c r="J8" s="62">
        <f ca="1">IF(COUNT(F9:I9)=0,"",COUNTIF(F9:I9,"&gt;0")+0.5*COUNTIF(F9:I9,0))</f>
        <v>3</v>
      </c>
      <c r="K8" s="15"/>
      <c r="L8" s="49">
        <v>1</v>
      </c>
    </row>
    <row r="9" spans="1:13" ht="24" customHeight="1">
      <c r="B9" s="54"/>
      <c r="C9" s="58"/>
      <c r="D9" s="59"/>
      <c r="E9" s="60"/>
      <c r="F9" s="21">
        <f ca="1">IF(LEN(INDIRECT(ADDRESS(ROW()-1, COLUMN())))=1,"",INDIRECT(ADDRESS(25,6))-INDIRECT(ADDRESS(25,7)))</f>
        <v>7</v>
      </c>
      <c r="G9" s="15">
        <f ca="1">IF(LEN(INDIRECT(ADDRESS(ROW()-1, COLUMN())))=1,"",INDIRECT(ADDRESS(17,7))-INDIRECT(ADDRESS(17,6)))</f>
        <v>6</v>
      </c>
      <c r="H9" s="13" t="s">
        <v>7</v>
      </c>
      <c r="I9" s="16">
        <f ca="1">IF(LEN(INDIRECT(ADDRESS(ROW()-1, COLUMN())))=1,"",INDIRECT(ADDRESS(20,7))-INDIRECT(ADDRESS(20,6)))</f>
        <v>9</v>
      </c>
      <c r="J9" s="62"/>
      <c r="K9" s="15">
        <f ca="1">IF(COUNT(F9:I9)=0,"",SUM(F9:I9))</f>
        <v>22</v>
      </c>
      <c r="L9" s="49"/>
    </row>
    <row r="10" spans="1:13" ht="24" customHeight="1">
      <c r="B10" s="69">
        <v>4</v>
      </c>
      <c r="C10" s="58" t="s">
        <v>34</v>
      </c>
      <c r="D10" s="59"/>
      <c r="E10" s="60"/>
      <c r="F10" s="10" t="str">
        <f ca="1">INDIRECT(ADDRESS(16,7))&amp;":"&amp;INDIRECT(ADDRESS(16,6))</f>
        <v>10:13</v>
      </c>
      <c r="G10" s="5" t="str">
        <f ca="1">INDIRECT(ADDRESS(24,7))&amp;":"&amp;INDIRECT(ADDRESS(24,6))</f>
        <v>13:7</v>
      </c>
      <c r="H10" s="5" t="str">
        <f ca="1">INDIRECT(ADDRESS(20,6))&amp;":"&amp;INDIRECT(ADDRESS(20,7))</f>
        <v>4:13</v>
      </c>
      <c r="I10" s="11" t="s">
        <v>7</v>
      </c>
      <c r="J10" s="62">
        <f ca="1">IF(COUNT(F11:I11)=0,"",COUNTIF(F11:I11,"&gt;0")+0.5*COUNTIF(F11:I11,0))</f>
        <v>1</v>
      </c>
      <c r="K10" s="15"/>
      <c r="L10" s="49">
        <v>3</v>
      </c>
    </row>
    <row r="11" spans="1:13" ht="24" customHeight="1" thickBot="1">
      <c r="B11" s="70"/>
      <c r="C11" s="71"/>
      <c r="D11" s="72"/>
      <c r="E11" s="73"/>
      <c r="F11" s="18">
        <f ca="1">IF(LEN(INDIRECT(ADDRESS(ROW()-1, COLUMN())))=1,"",INDIRECT(ADDRESS(16,7))-INDIRECT(ADDRESS(16,6)))</f>
        <v>-3</v>
      </c>
      <c r="G11" s="17">
        <f ca="1">IF(LEN(INDIRECT(ADDRESS(ROW()-1, COLUMN())))=1,"",INDIRECT(ADDRESS(24,7))-INDIRECT(ADDRESS(24,6)))</f>
        <v>6</v>
      </c>
      <c r="H11" s="17">
        <f ca="1">IF(LEN(INDIRECT(ADDRESS(ROW()-1, COLUMN())))=1,"",INDIRECT(ADDRESS(20,6))-INDIRECT(ADDRESS(20,7)))</f>
        <v>-9</v>
      </c>
      <c r="I11" s="14" t="s">
        <v>7</v>
      </c>
      <c r="J11" s="74"/>
      <c r="K11" s="17">
        <f ca="1">IF(COUNT(F11:I11)=0,"",SUM(F11:I11))</f>
        <v>-6</v>
      </c>
      <c r="L11" s="75"/>
    </row>
    <row r="15" spans="1:13" s="37" customFormat="1" ht="30" customHeight="1" thickBot="1">
      <c r="A15" s="36"/>
      <c r="B15" s="67" t="s">
        <v>4</v>
      </c>
      <c r="C15" s="67"/>
      <c r="D15" s="67"/>
      <c r="E15" s="67"/>
      <c r="F15" s="67"/>
      <c r="G15" s="67"/>
      <c r="H15" s="67"/>
      <c r="I15" s="67"/>
      <c r="J15" s="67"/>
      <c r="K15" s="67"/>
      <c r="M15" s="41"/>
    </row>
    <row r="16" spans="1:13" s="37" customFormat="1" ht="30" customHeight="1" thickBot="1">
      <c r="A16" s="36"/>
      <c r="B16" s="42">
        <v>1</v>
      </c>
      <c r="C16" s="64" t="str">
        <f ca="1">IF(ISBLANK(INDIRECT(ADDRESS(B16*2+2,3))),"",INDIRECT(ADDRESS(B16*2+2,3)))</f>
        <v>Самойлова Евгения</v>
      </c>
      <c r="D16" s="64"/>
      <c r="E16" s="65"/>
      <c r="F16" s="38">
        <v>13</v>
      </c>
      <c r="G16" s="39">
        <v>10</v>
      </c>
      <c r="H16" s="66" t="str">
        <f ca="1">IF(ISBLANK(INDIRECT(ADDRESS(K16*2+2,3))),"",INDIRECT(ADDRESS(K16*2+2,3)))</f>
        <v>Серегина Ольга</v>
      </c>
      <c r="I16" s="64"/>
      <c r="J16" s="64"/>
      <c r="K16" s="42">
        <v>4</v>
      </c>
      <c r="L16" s="44" t="s">
        <v>27</v>
      </c>
      <c r="M16" s="43"/>
    </row>
    <row r="17" spans="1:13" s="37" customFormat="1" ht="30" customHeight="1" thickBot="1">
      <c r="A17" s="36"/>
      <c r="B17" s="42">
        <v>2</v>
      </c>
      <c r="C17" s="64" t="str">
        <f ca="1">IF(ISBLANK(INDIRECT(ADDRESS(B17*2+2,3))),"",INDIRECT(ADDRESS(B17*2+2,3)))</f>
        <v>Ложко Светлана</v>
      </c>
      <c r="D17" s="64"/>
      <c r="E17" s="65"/>
      <c r="F17" s="38">
        <v>7</v>
      </c>
      <c r="G17" s="39">
        <v>13</v>
      </c>
      <c r="H17" s="66" t="str">
        <f ca="1">IF(ISBLANK(INDIRECT(ADDRESS(K17*2+2,3))),"",INDIRECT(ADDRESS(K17*2+2,3)))</f>
        <v>Дегтярёва Лариса</v>
      </c>
      <c r="I17" s="64"/>
      <c r="J17" s="64"/>
      <c r="K17" s="42">
        <v>3</v>
      </c>
      <c r="L17" s="44" t="s">
        <v>28</v>
      </c>
      <c r="M17" s="43"/>
    </row>
    <row r="18" spans="1:13" s="37" customFormat="1" ht="30" customHeight="1">
      <c r="A18" s="36"/>
      <c r="L18" s="44"/>
      <c r="M18" s="43"/>
    </row>
    <row r="19" spans="1:13" s="37" customFormat="1" ht="30" customHeight="1" thickBot="1">
      <c r="A19" s="36"/>
      <c r="B19" s="67" t="s">
        <v>5</v>
      </c>
      <c r="C19" s="67"/>
      <c r="D19" s="67"/>
      <c r="E19" s="67"/>
      <c r="F19" s="67"/>
      <c r="G19" s="67"/>
      <c r="H19" s="67"/>
      <c r="I19" s="67"/>
      <c r="J19" s="67"/>
      <c r="K19" s="67"/>
      <c r="L19" s="44"/>
      <c r="M19" s="43"/>
    </row>
    <row r="20" spans="1:13" s="37" customFormat="1" ht="30" customHeight="1" thickBot="1">
      <c r="A20" s="36"/>
      <c r="B20" s="42">
        <v>4</v>
      </c>
      <c r="C20" s="64" t="str">
        <f ca="1">IF(ISBLANK(INDIRECT(ADDRESS(B20*2+2,3))),"",INDIRECT(ADDRESS(B20*2+2,3)))</f>
        <v>Серегина Ольга</v>
      </c>
      <c r="D20" s="64"/>
      <c r="E20" s="65"/>
      <c r="F20" s="38">
        <v>4</v>
      </c>
      <c r="G20" s="39">
        <v>13</v>
      </c>
      <c r="H20" s="66" t="str">
        <f ca="1">IF(ISBLANK(INDIRECT(ADDRESS(K20*2+2,3))),"",INDIRECT(ADDRESS(K20*2+2,3)))</f>
        <v>Дегтярёва Лариса</v>
      </c>
      <c r="I20" s="64"/>
      <c r="J20" s="64"/>
      <c r="K20" s="42">
        <v>3</v>
      </c>
      <c r="L20" s="44" t="s">
        <v>17</v>
      </c>
      <c r="M20" s="43"/>
    </row>
    <row r="21" spans="1:13" s="37" customFormat="1" ht="30" customHeight="1" thickBot="1">
      <c r="A21" s="36"/>
      <c r="B21" s="42">
        <v>1</v>
      </c>
      <c r="C21" s="64" t="str">
        <f ca="1">IF(ISBLANK(INDIRECT(ADDRESS(B21*2+2,3))),"",INDIRECT(ADDRESS(B21*2+2,3)))</f>
        <v>Самойлова Евгения</v>
      </c>
      <c r="D21" s="64"/>
      <c r="E21" s="65"/>
      <c r="F21" s="38">
        <v>13</v>
      </c>
      <c r="G21" s="39">
        <v>7</v>
      </c>
      <c r="H21" s="66" t="str">
        <f ca="1">IF(ISBLANK(INDIRECT(ADDRESS(K21*2+2,3))),"",INDIRECT(ADDRESS(K21*2+2,3)))</f>
        <v>Ложко Светлана</v>
      </c>
      <c r="I21" s="64"/>
      <c r="J21" s="64"/>
      <c r="K21" s="42">
        <v>2</v>
      </c>
      <c r="L21" s="44" t="s">
        <v>18</v>
      </c>
      <c r="M21" s="43"/>
    </row>
    <row r="22" spans="1:13" s="37" customFormat="1" ht="30" customHeight="1">
      <c r="A22" s="36"/>
      <c r="L22" s="44"/>
      <c r="M22" s="43"/>
    </row>
    <row r="23" spans="1:13" s="37" customFormat="1" ht="30" customHeight="1" thickBot="1">
      <c r="A23" s="36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7"/>
      <c r="L23" s="44"/>
      <c r="M23" s="43"/>
    </row>
    <row r="24" spans="1:13" s="37" customFormat="1" ht="30" customHeight="1" thickBot="1">
      <c r="A24" s="36"/>
      <c r="B24" s="42">
        <v>2</v>
      </c>
      <c r="C24" s="64" t="str">
        <f ca="1">IF(ISBLANK(INDIRECT(ADDRESS(B24*2+2,3))),"",INDIRECT(ADDRESS(B24*2+2,3)))</f>
        <v>Ложко Светлана</v>
      </c>
      <c r="D24" s="64"/>
      <c r="E24" s="65"/>
      <c r="F24" s="38">
        <v>7</v>
      </c>
      <c r="G24" s="39">
        <v>13</v>
      </c>
      <c r="H24" s="66" t="str">
        <f ca="1">IF(ISBLANK(INDIRECT(ADDRESS(K24*2+2,3))),"",INDIRECT(ADDRESS(K24*2+2,3)))</f>
        <v>Серегина Ольга</v>
      </c>
      <c r="I24" s="64"/>
      <c r="J24" s="64"/>
      <c r="K24" s="42">
        <v>4</v>
      </c>
      <c r="L24" s="44" t="s">
        <v>19</v>
      </c>
      <c r="M24" s="43"/>
    </row>
    <row r="25" spans="1:13" s="37" customFormat="1" ht="30" customHeight="1" thickBot="1">
      <c r="A25" s="36"/>
      <c r="B25" s="42">
        <v>3</v>
      </c>
      <c r="C25" s="64" t="str">
        <f ca="1">IF(ISBLANK(INDIRECT(ADDRESS(B25*2+2,3))),"",INDIRECT(ADDRESS(B25*2+2,3)))</f>
        <v>Дегтярёва Лариса</v>
      </c>
      <c r="D25" s="64"/>
      <c r="E25" s="65"/>
      <c r="F25" s="38">
        <v>13</v>
      </c>
      <c r="G25" s="39">
        <v>6</v>
      </c>
      <c r="H25" s="66" t="str">
        <f ca="1">IF(ISBLANK(INDIRECT(ADDRESS(K25*2+2,3))),"",INDIRECT(ADDRESS(K25*2+2,3)))</f>
        <v>Самойлова Евгения</v>
      </c>
      <c r="I25" s="64"/>
      <c r="J25" s="64"/>
      <c r="K25" s="42">
        <v>1</v>
      </c>
      <c r="L25" s="44" t="s">
        <v>20</v>
      </c>
      <c r="M25" s="43"/>
    </row>
    <row r="29" spans="1:13">
      <c r="B29" t="s">
        <v>67</v>
      </c>
      <c r="G29" t="s">
        <v>68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L8:L9"/>
    <mergeCell ref="B10:B11"/>
    <mergeCell ref="C10:E11"/>
    <mergeCell ref="J10:J11"/>
    <mergeCell ref="L10:L11"/>
    <mergeCell ref="B8:B9"/>
    <mergeCell ref="C8:E9"/>
    <mergeCell ref="J8:J9"/>
    <mergeCell ref="C17:E17"/>
    <mergeCell ref="H17:J17"/>
    <mergeCell ref="B19:K19"/>
    <mergeCell ref="B1:K1"/>
    <mergeCell ref="B6:B7"/>
    <mergeCell ref="C6:E7"/>
    <mergeCell ref="J6:J7"/>
    <mergeCell ref="B15:K15"/>
    <mergeCell ref="C16:E16"/>
    <mergeCell ref="H16:J16"/>
    <mergeCell ref="L6:L7"/>
    <mergeCell ref="C3:E3"/>
    <mergeCell ref="B4:B5"/>
    <mergeCell ref="C4:E5"/>
    <mergeCell ref="J4:J5"/>
    <mergeCell ref="L4:L5"/>
  </mergeCells>
  <phoneticPr fontId="0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selection activeCell="A34" sqref="A34:J34"/>
    </sheetView>
  </sheetViews>
  <sheetFormatPr defaultRowHeight="15"/>
  <sheetData>
    <row r="1" spans="1:10" ht="27">
      <c r="A1" s="76" t="s">
        <v>48</v>
      </c>
      <c r="B1" s="76"/>
      <c r="C1" s="76"/>
      <c r="D1" s="76"/>
      <c r="E1" s="76"/>
      <c r="F1" s="76"/>
      <c r="G1" s="76"/>
      <c r="H1" s="76"/>
      <c r="I1" s="76"/>
      <c r="J1" s="76"/>
    </row>
    <row r="3" spans="1:10">
      <c r="A3" s="47" t="s">
        <v>49</v>
      </c>
    </row>
    <row r="5" spans="1:10">
      <c r="A5" s="45" t="s">
        <v>14</v>
      </c>
      <c r="B5" s="45"/>
      <c r="C5" s="46">
        <v>9</v>
      </c>
    </row>
    <row r="6" spans="1:10">
      <c r="A6" s="45" t="s">
        <v>29</v>
      </c>
      <c r="B6" s="45"/>
      <c r="C6" s="46">
        <v>12</v>
      </c>
    </row>
    <row r="8" spans="1:10">
      <c r="A8" s="47" t="s">
        <v>50</v>
      </c>
    </row>
    <row r="10" spans="1:10">
      <c r="A10" s="45" t="s">
        <v>15</v>
      </c>
      <c r="B10" s="45"/>
      <c r="C10" s="46">
        <v>11</v>
      </c>
    </row>
    <row r="11" spans="1:10">
      <c r="A11" s="45" t="s">
        <v>35</v>
      </c>
      <c r="B11" s="45"/>
      <c r="C11" s="46">
        <v>13</v>
      </c>
    </row>
    <row r="13" spans="1:10">
      <c r="A13" s="47" t="s">
        <v>51</v>
      </c>
    </row>
    <row r="15" spans="1:10">
      <c r="A15" s="45" t="s">
        <v>30</v>
      </c>
      <c r="B15" s="45"/>
      <c r="C15" s="46">
        <v>11</v>
      </c>
    </row>
    <row r="16" spans="1:10">
      <c r="A16" s="45" t="s">
        <v>32</v>
      </c>
      <c r="B16" s="45"/>
      <c r="C16" s="46">
        <v>13</v>
      </c>
    </row>
    <row r="18" spans="1:3">
      <c r="A18" s="47" t="s">
        <v>52</v>
      </c>
    </row>
    <row r="20" spans="1:3">
      <c r="A20" s="45" t="s">
        <v>26</v>
      </c>
      <c r="B20" s="45"/>
      <c r="C20" s="46">
        <v>13</v>
      </c>
    </row>
    <row r="21" spans="1:3">
      <c r="A21" s="45" t="s">
        <v>13</v>
      </c>
      <c r="B21" s="45"/>
      <c r="C21" s="46">
        <v>6</v>
      </c>
    </row>
    <row r="23" spans="1:3">
      <c r="A23" s="47" t="s">
        <v>53</v>
      </c>
    </row>
    <row r="25" spans="1:3">
      <c r="A25" s="45" t="s">
        <v>40</v>
      </c>
      <c r="B25" s="45"/>
      <c r="C25" s="46">
        <v>12</v>
      </c>
    </row>
    <row r="26" spans="1:3">
      <c r="A26" s="45" t="s">
        <v>54</v>
      </c>
      <c r="B26" s="45"/>
      <c r="C26" s="46">
        <v>13</v>
      </c>
    </row>
    <row r="28" spans="1:3">
      <c r="A28" s="47" t="s">
        <v>55</v>
      </c>
    </row>
    <row r="30" spans="1:3">
      <c r="A30" s="45" t="s">
        <v>25</v>
      </c>
      <c r="B30" s="45"/>
      <c r="C30" s="46">
        <v>13</v>
      </c>
    </row>
    <row r="31" spans="1:3">
      <c r="A31" s="45" t="s">
        <v>41</v>
      </c>
      <c r="B31" s="45"/>
      <c r="C31" s="46">
        <v>7</v>
      </c>
    </row>
    <row r="34" spans="1:6">
      <c r="A34" t="s">
        <v>67</v>
      </c>
      <c r="F34" t="s">
        <v>68</v>
      </c>
    </row>
  </sheetData>
  <mergeCells count="1">
    <mergeCell ref="A1:J1"/>
  </mergeCells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группа А (жен)</vt:lpstr>
      <vt:lpstr>группа B (жен)</vt:lpstr>
      <vt:lpstr>группа C (жен)</vt:lpstr>
      <vt:lpstr>группа D (жен)</vt:lpstr>
      <vt:lpstr>кубок А1 (жен)</vt:lpstr>
      <vt:lpstr>кубок А2 (жен)</vt:lpstr>
      <vt:lpstr>кубок В1 (жен)</vt:lpstr>
      <vt:lpstr>кубок В2 (жен)</vt:lpstr>
      <vt:lpstr>стыковые за 5-16 место</vt:lpstr>
      <vt:lpstr>финал</vt:lpstr>
      <vt:lpstr>Итоги ГП России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2023-03-29T22:18:05Z</cp:lastPrinted>
  <dcterms:created xsi:type="dcterms:W3CDTF">2009-05-19T09:37:33Z</dcterms:created>
  <dcterms:modified xsi:type="dcterms:W3CDTF">2023-03-29T22:21:07Z</dcterms:modified>
</cp:coreProperties>
</file>